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Niklas\Documents\Kostnadsfördelingar\USM 2023-2024 Färdiga\"/>
    </mc:Choice>
  </mc:AlternateContent>
  <xr:revisionPtr revIDLastSave="0" documentId="13_ncr:1_{0AD88B5F-9D94-4B77-9E4B-673471A689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F steg 1 P18" sheetId="1" r:id="rId1"/>
    <sheet name="KF steg 1 F18" sheetId="2" r:id="rId2"/>
    <sheet name="KF steg 1 F16 " sheetId="3" r:id="rId3"/>
    <sheet name="KF steg 1 P16" sheetId="4" r:id="rId4"/>
    <sheet name="KF steg 1 P14" sheetId="5" r:id="rId5"/>
    <sheet name="KF steg 1 F14" sheetId="6" r:id="rId6"/>
  </sheets>
  <definedNames>
    <definedName name="_xlnm._FilterDatabase" localSheetId="5" hidden="1">'KF steg 1 F14'!$A$3:$J$116</definedName>
    <definedName name="_xlnm._FilterDatabase" localSheetId="2" hidden="1">'KF steg 1 F16 '!$A$3:$J$98</definedName>
    <definedName name="_xlnm._FilterDatabase" localSheetId="1" hidden="1">'KF steg 1 F18'!$A$3:$J$74</definedName>
    <definedName name="_xlnm._FilterDatabase" localSheetId="4" hidden="1">'KF steg 1 P14'!$A$3:$J$104</definedName>
    <definedName name="_xlnm._FilterDatabase" localSheetId="3" hidden="1">'KF steg 1 P16'!$A$3:$J$85</definedName>
    <definedName name="_xlnm._FilterDatabase" localSheetId="0" hidden="1">'KF steg 1 P18'!$A$3:$J$65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/aEhv5+eO/R11XooSKixAiSWeo6HkcALHFuZ6tsOSwM="/>
    </ext>
  </extLst>
</workbook>
</file>

<file path=xl/calcChain.xml><?xml version="1.0" encoding="utf-8"?>
<calcChain xmlns="http://schemas.openxmlformats.org/spreadsheetml/2006/main">
  <c r="F20" i="4" l="1"/>
  <c r="F115" i="6"/>
  <c r="F14" i="2" l="1"/>
  <c r="F32" i="3"/>
  <c r="F19" i="4"/>
  <c r="F15" i="2"/>
  <c r="F28" i="4"/>
  <c r="F74" i="3"/>
  <c r="H74" i="3"/>
  <c r="H77" i="3"/>
  <c r="F82" i="3"/>
  <c r="F43" i="3"/>
  <c r="H9" i="4"/>
  <c r="H29" i="4"/>
  <c r="H68" i="4"/>
  <c r="H59" i="4"/>
  <c r="H60" i="4" s="1"/>
  <c r="H23" i="6"/>
  <c r="H22" i="6"/>
  <c r="H20" i="6"/>
  <c r="H94" i="6"/>
  <c r="H95" i="6" s="1"/>
  <c r="H96" i="6"/>
  <c r="F29" i="1"/>
  <c r="F26" i="1"/>
  <c r="F25" i="1"/>
  <c r="F19" i="1"/>
  <c r="F17" i="1"/>
  <c r="F20" i="1"/>
  <c r="H20" i="1"/>
  <c r="F59" i="1"/>
  <c r="F58" i="1"/>
  <c r="F127" i="6"/>
  <c r="F126" i="6"/>
  <c r="H125" i="6"/>
  <c r="H126" i="6" s="1"/>
  <c r="H127" i="6" s="1"/>
  <c r="F125" i="6"/>
  <c r="H124" i="6"/>
  <c r="F124" i="6"/>
  <c r="F123" i="6"/>
  <c r="F122" i="6"/>
  <c r="F121" i="6"/>
  <c r="H120" i="6"/>
  <c r="H121" i="6" s="1"/>
  <c r="H122" i="6" s="1"/>
  <c r="H123" i="6" s="1"/>
  <c r="F120" i="6"/>
  <c r="F119" i="6"/>
  <c r="F118" i="6"/>
  <c r="H117" i="6"/>
  <c r="H118" i="6" s="1"/>
  <c r="H119" i="6" s="1"/>
  <c r="F117" i="6"/>
  <c r="H116" i="6"/>
  <c r="F116" i="6"/>
  <c r="F114" i="6"/>
  <c r="F113" i="6"/>
  <c r="H112" i="6"/>
  <c r="H113" i="6" s="1"/>
  <c r="H114" i="6" s="1"/>
  <c r="H115" i="6" s="1"/>
  <c r="F112" i="6"/>
  <c r="H111" i="6"/>
  <c r="F111" i="6"/>
  <c r="F110" i="6"/>
  <c r="H109" i="6"/>
  <c r="F109" i="6"/>
  <c r="F108" i="6"/>
  <c r="H107" i="6"/>
  <c r="H108" i="6" s="1"/>
  <c r="F107" i="6"/>
  <c r="F106" i="6"/>
  <c r="F105" i="6"/>
  <c r="H104" i="6"/>
  <c r="H105" i="6" s="1"/>
  <c r="H106" i="6" s="1"/>
  <c r="F104" i="6"/>
  <c r="H103" i="6"/>
  <c r="F103" i="6"/>
  <c r="H102" i="6"/>
  <c r="F102" i="6"/>
  <c r="H101" i="6"/>
  <c r="F101" i="6"/>
  <c r="F100" i="6"/>
  <c r="H99" i="6"/>
  <c r="H100" i="6" s="1"/>
  <c r="F99" i="6"/>
  <c r="H98" i="6"/>
  <c r="F98" i="6"/>
  <c r="F96" i="6"/>
  <c r="F97" i="6"/>
  <c r="F95" i="6"/>
  <c r="F94" i="6"/>
  <c r="F93" i="6"/>
  <c r="F92" i="6"/>
  <c r="H91" i="6"/>
  <c r="H92" i="6" s="1"/>
  <c r="H93" i="6" s="1"/>
  <c r="F91" i="6"/>
  <c r="H90" i="6"/>
  <c r="F90" i="6"/>
  <c r="F89" i="6"/>
  <c r="F88" i="6"/>
  <c r="H87" i="6"/>
  <c r="F87" i="6"/>
  <c r="H86" i="6"/>
  <c r="F86" i="6"/>
  <c r="F85" i="6"/>
  <c r="F84" i="6"/>
  <c r="H83" i="6"/>
  <c r="H84" i="6" s="1"/>
  <c r="F83" i="6"/>
  <c r="H82" i="6"/>
  <c r="F82" i="6"/>
  <c r="F81" i="6"/>
  <c r="F80" i="6"/>
  <c r="H79" i="6"/>
  <c r="F79" i="6"/>
  <c r="H78" i="6"/>
  <c r="F78" i="6"/>
  <c r="H77" i="6"/>
  <c r="F77" i="6"/>
  <c r="F76" i="6"/>
  <c r="H75" i="6"/>
  <c r="H76" i="6" s="1"/>
  <c r="F75" i="6"/>
  <c r="H74" i="6"/>
  <c r="F74" i="6"/>
  <c r="F73" i="6"/>
  <c r="H72" i="6"/>
  <c r="H73" i="6" s="1"/>
  <c r="F72" i="6"/>
  <c r="H71" i="6"/>
  <c r="F71" i="6"/>
  <c r="H70" i="6"/>
  <c r="F70" i="6"/>
  <c r="H69" i="6"/>
  <c r="F69" i="6"/>
  <c r="F68" i="6"/>
  <c r="H67" i="6"/>
  <c r="H68" i="6" s="1"/>
  <c r="F67" i="6"/>
  <c r="H66" i="6"/>
  <c r="F66" i="6"/>
  <c r="F65" i="6"/>
  <c r="H64" i="6"/>
  <c r="H65" i="6" s="1"/>
  <c r="F64" i="6"/>
  <c r="H63" i="6"/>
  <c r="F63" i="6"/>
  <c r="H62" i="6"/>
  <c r="F62" i="6"/>
  <c r="F61" i="6"/>
  <c r="F60" i="6"/>
  <c r="H59" i="6"/>
  <c r="H60" i="6" s="1"/>
  <c r="H61" i="6" s="1"/>
  <c r="F59" i="6"/>
  <c r="H58" i="6"/>
  <c r="F58" i="6"/>
  <c r="F57" i="6"/>
  <c r="F56" i="6"/>
  <c r="H55" i="6"/>
  <c r="F55" i="6"/>
  <c r="H54" i="6"/>
  <c r="F54" i="6"/>
  <c r="F53" i="6"/>
  <c r="F52" i="6"/>
  <c r="H51" i="6"/>
  <c r="H52" i="6" s="1"/>
  <c r="F51" i="6"/>
  <c r="H50" i="6"/>
  <c r="F50" i="6"/>
  <c r="F49" i="6"/>
  <c r="F48" i="6"/>
  <c r="H47" i="6"/>
  <c r="F47" i="6"/>
  <c r="H46" i="6"/>
  <c r="F46" i="6"/>
  <c r="F45" i="6"/>
  <c r="F44" i="6"/>
  <c r="H43" i="6"/>
  <c r="H44" i="6" s="1"/>
  <c r="H45" i="6" s="1"/>
  <c r="F43" i="6"/>
  <c r="H42" i="6"/>
  <c r="F42" i="6"/>
  <c r="F41" i="6"/>
  <c r="H40" i="6"/>
  <c r="H41" i="6" s="1"/>
  <c r="F40" i="6"/>
  <c r="H39" i="6"/>
  <c r="F39" i="6"/>
  <c r="H38" i="6"/>
  <c r="F38" i="6"/>
  <c r="H37" i="6"/>
  <c r="F37" i="6"/>
  <c r="F36" i="6"/>
  <c r="H35" i="6"/>
  <c r="H36" i="6" s="1"/>
  <c r="F35" i="6"/>
  <c r="H34" i="6"/>
  <c r="F34" i="6"/>
  <c r="F33" i="6"/>
  <c r="H32" i="6"/>
  <c r="H33" i="6" s="1"/>
  <c r="F32" i="6"/>
  <c r="H31" i="6"/>
  <c r="F31" i="6"/>
  <c r="H30" i="6"/>
  <c r="F30" i="6"/>
  <c r="F29" i="6"/>
  <c r="F28" i="6"/>
  <c r="H27" i="6"/>
  <c r="H28" i="6" s="1"/>
  <c r="H29" i="6" s="1"/>
  <c r="F27" i="6"/>
  <c r="H26" i="6"/>
  <c r="F26" i="6"/>
  <c r="H25" i="6"/>
  <c r="F25" i="6"/>
  <c r="F23" i="6"/>
  <c r="F22" i="6"/>
  <c r="F24" i="6"/>
  <c r="H21" i="6"/>
  <c r="F21" i="6"/>
  <c r="F20" i="6"/>
  <c r="F19" i="6"/>
  <c r="F18" i="6"/>
  <c r="F17" i="6"/>
  <c r="H16" i="6"/>
  <c r="H17" i="6" s="1"/>
  <c r="H18" i="6" s="1"/>
  <c r="H19" i="6" s="1"/>
  <c r="F16" i="6"/>
  <c r="H15" i="6"/>
  <c r="F15" i="6"/>
  <c r="F14" i="6"/>
  <c r="H13" i="6"/>
  <c r="H14" i="6" s="1"/>
  <c r="F13" i="6"/>
  <c r="H12" i="6"/>
  <c r="F12" i="6"/>
  <c r="F11" i="6"/>
  <c r="F10" i="6"/>
  <c r="F9" i="6"/>
  <c r="H8" i="6"/>
  <c r="H9" i="6" s="1"/>
  <c r="H10" i="6" s="1"/>
  <c r="F8" i="6"/>
  <c r="H7" i="6"/>
  <c r="F7" i="6"/>
  <c r="F6" i="6"/>
  <c r="H5" i="6"/>
  <c r="H6" i="6" s="1"/>
  <c r="F5" i="6"/>
  <c r="H4" i="6"/>
  <c r="F4" i="6"/>
  <c r="F107" i="5"/>
  <c r="F106" i="5"/>
  <c r="H105" i="5"/>
  <c r="H106" i="5" s="1"/>
  <c r="H107" i="5" s="1"/>
  <c r="F105" i="5"/>
  <c r="H104" i="5"/>
  <c r="F104" i="5"/>
  <c r="H103" i="5"/>
  <c r="F103" i="5"/>
  <c r="F102" i="5"/>
  <c r="F101" i="5"/>
  <c r="H100" i="5"/>
  <c r="H101" i="5" s="1"/>
  <c r="H102" i="5" s="1"/>
  <c r="F100" i="5"/>
  <c r="H99" i="5"/>
  <c r="F99" i="5"/>
  <c r="F98" i="5"/>
  <c r="H97" i="5"/>
  <c r="H98" i="5" s="1"/>
  <c r="F97" i="5"/>
  <c r="H96" i="5"/>
  <c r="F96" i="5"/>
  <c r="F95" i="5"/>
  <c r="F94" i="5"/>
  <c r="F93" i="5"/>
  <c r="F92" i="5"/>
  <c r="H91" i="5"/>
  <c r="F91" i="5"/>
  <c r="F90" i="5"/>
  <c r="F89" i="5"/>
  <c r="F88" i="5"/>
  <c r="H87" i="5"/>
  <c r="H88" i="5" s="1"/>
  <c r="F87" i="5"/>
  <c r="H86" i="5"/>
  <c r="F86" i="5"/>
  <c r="F85" i="5"/>
  <c r="F84" i="5"/>
  <c r="H83" i="5"/>
  <c r="F83" i="5"/>
  <c r="F82" i="5"/>
  <c r="H81" i="5"/>
  <c r="H82" i="5" s="1"/>
  <c r="F81" i="5"/>
  <c r="F80" i="5"/>
  <c r="H79" i="5"/>
  <c r="H80" i="5" s="1"/>
  <c r="F79" i="5"/>
  <c r="F78" i="5"/>
  <c r="H77" i="5"/>
  <c r="H78" i="5" s="1"/>
  <c r="F77" i="5"/>
  <c r="H76" i="5"/>
  <c r="F76" i="5"/>
  <c r="H75" i="5"/>
  <c r="F75" i="5"/>
  <c r="F74" i="5"/>
  <c r="H73" i="5"/>
  <c r="H74" i="5" s="1"/>
  <c r="F73" i="5"/>
  <c r="F72" i="5"/>
  <c r="F71" i="5"/>
  <c r="F70" i="5"/>
  <c r="F69" i="5"/>
  <c r="H68" i="5"/>
  <c r="H69" i="5" s="1"/>
  <c r="H70" i="5" s="1"/>
  <c r="H71" i="5" s="1"/>
  <c r="H72" i="5" s="1"/>
  <c r="F68" i="5"/>
  <c r="H67" i="5"/>
  <c r="F67" i="5"/>
  <c r="F66" i="5"/>
  <c r="H65" i="5"/>
  <c r="H66" i="5" s="1"/>
  <c r="F65" i="5"/>
  <c r="H64" i="5"/>
  <c r="F64" i="5"/>
  <c r="F63" i="5"/>
  <c r="F62" i="5"/>
  <c r="F61" i="5"/>
  <c r="H60" i="5"/>
  <c r="H61" i="5" s="1"/>
  <c r="H62" i="5" s="1"/>
  <c r="H63" i="5" s="1"/>
  <c r="F60" i="5"/>
  <c r="H59" i="5"/>
  <c r="F59" i="5"/>
  <c r="F58" i="5"/>
  <c r="H57" i="5"/>
  <c r="F57" i="5"/>
  <c r="F56" i="5"/>
  <c r="H55" i="5"/>
  <c r="H56" i="5" s="1"/>
  <c r="F55" i="5"/>
  <c r="F54" i="5"/>
  <c r="F53" i="5"/>
  <c r="H52" i="5"/>
  <c r="H53" i="5" s="1"/>
  <c r="H54" i="5" s="1"/>
  <c r="F52" i="5"/>
  <c r="H51" i="5"/>
  <c r="F51" i="5"/>
  <c r="F50" i="5"/>
  <c r="H49" i="5"/>
  <c r="F49" i="5"/>
  <c r="F48" i="5"/>
  <c r="H47" i="5"/>
  <c r="H48" i="5" s="1"/>
  <c r="F47" i="5"/>
  <c r="F46" i="5"/>
  <c r="F45" i="5"/>
  <c r="H44" i="5"/>
  <c r="H45" i="5" s="1"/>
  <c r="H46" i="5" s="1"/>
  <c r="F44" i="5"/>
  <c r="H43" i="5"/>
  <c r="F43" i="5"/>
  <c r="F42" i="5"/>
  <c r="H41" i="5"/>
  <c r="F41" i="5"/>
  <c r="F40" i="5"/>
  <c r="H39" i="5"/>
  <c r="H40" i="5" s="1"/>
  <c r="F39" i="5"/>
  <c r="F38" i="5"/>
  <c r="F37" i="5"/>
  <c r="H36" i="5"/>
  <c r="H37" i="5" s="1"/>
  <c r="H38" i="5" s="1"/>
  <c r="F36" i="5"/>
  <c r="H35" i="5"/>
  <c r="F35" i="5"/>
  <c r="F34" i="5"/>
  <c r="H33" i="5"/>
  <c r="F33" i="5"/>
  <c r="F32" i="5"/>
  <c r="H31" i="5"/>
  <c r="H32" i="5" s="1"/>
  <c r="F31" i="5"/>
  <c r="H30" i="5"/>
  <c r="F30" i="5"/>
  <c r="F29" i="5"/>
  <c r="F28" i="5"/>
  <c r="H27" i="5"/>
  <c r="H28" i="5" s="1"/>
  <c r="H29" i="5" s="1"/>
  <c r="F27" i="5"/>
  <c r="H26" i="5"/>
  <c r="F26" i="5"/>
  <c r="F25" i="5"/>
  <c r="F24" i="5"/>
  <c r="F23" i="5"/>
  <c r="F22" i="5"/>
  <c r="H21" i="5"/>
  <c r="H22" i="5" s="1"/>
  <c r="H23" i="5" s="1"/>
  <c r="H24" i="5" s="1"/>
  <c r="F21" i="5"/>
  <c r="H20" i="5"/>
  <c r="F20" i="5"/>
  <c r="H19" i="5"/>
  <c r="F19" i="5"/>
  <c r="F18" i="5"/>
  <c r="H17" i="5"/>
  <c r="H18" i="5" s="1"/>
  <c r="F17" i="5"/>
  <c r="H16" i="5"/>
  <c r="F16" i="5"/>
  <c r="F15" i="5"/>
  <c r="F14" i="5"/>
  <c r="F13" i="5"/>
  <c r="H12" i="5"/>
  <c r="H13" i="5" s="1"/>
  <c r="F12" i="5"/>
  <c r="H11" i="5"/>
  <c r="F11" i="5"/>
  <c r="F10" i="5"/>
  <c r="H9" i="5"/>
  <c r="H10" i="5" s="1"/>
  <c r="F9" i="5"/>
  <c r="H8" i="5"/>
  <c r="F8" i="5"/>
  <c r="F7" i="5"/>
  <c r="F6" i="5"/>
  <c r="F5" i="5"/>
  <c r="H4" i="5"/>
  <c r="H5" i="5" s="1"/>
  <c r="F4" i="5"/>
  <c r="F85" i="4"/>
  <c r="F84" i="4"/>
  <c r="F83" i="4"/>
  <c r="H82" i="4"/>
  <c r="H83" i="4" s="1"/>
  <c r="F82" i="4"/>
  <c r="F81" i="4"/>
  <c r="F80" i="4"/>
  <c r="F79" i="4"/>
  <c r="F78" i="4"/>
  <c r="H77" i="4"/>
  <c r="H78" i="4" s="1"/>
  <c r="F77" i="4"/>
  <c r="F76" i="4"/>
  <c r="F75" i="4"/>
  <c r="F74" i="4"/>
  <c r="F73" i="4"/>
  <c r="H72" i="4"/>
  <c r="H73" i="4" s="1"/>
  <c r="H74" i="4" s="1"/>
  <c r="F72" i="4"/>
  <c r="F71" i="4"/>
  <c r="F70" i="4"/>
  <c r="F69" i="4"/>
  <c r="F68" i="4"/>
  <c r="F67" i="4"/>
  <c r="F66" i="4"/>
  <c r="F65" i="4"/>
  <c r="F64" i="4"/>
  <c r="H63" i="4"/>
  <c r="H64" i="4" s="1"/>
  <c r="H65" i="4" s="1"/>
  <c r="H66" i="4" s="1"/>
  <c r="H67" i="4" s="1"/>
  <c r="F63" i="4"/>
  <c r="F62" i="4"/>
  <c r="F61" i="4"/>
  <c r="F60" i="4"/>
  <c r="F59" i="4"/>
  <c r="F58" i="4"/>
  <c r="F57" i="4"/>
  <c r="F56" i="4"/>
  <c r="H55" i="4"/>
  <c r="H56" i="4" s="1"/>
  <c r="H57" i="4" s="1"/>
  <c r="F55" i="4"/>
  <c r="F54" i="4"/>
  <c r="F53" i="4"/>
  <c r="F52" i="4"/>
  <c r="F51" i="4"/>
  <c r="H50" i="4"/>
  <c r="H51" i="4" s="1"/>
  <c r="H52" i="4" s="1"/>
  <c r="H53" i="4" s="1"/>
  <c r="F50" i="4"/>
  <c r="F49" i="4"/>
  <c r="F48" i="4"/>
  <c r="F47" i="4"/>
  <c r="F46" i="4"/>
  <c r="H45" i="4"/>
  <c r="H46" i="4" s="1"/>
  <c r="H47" i="4" s="1"/>
  <c r="H48" i="4" s="1"/>
  <c r="H49" i="4" s="1"/>
  <c r="F45" i="4"/>
  <c r="F44" i="4"/>
  <c r="F43" i="4"/>
  <c r="F42" i="4"/>
  <c r="F41" i="4"/>
  <c r="H40" i="4"/>
  <c r="H41" i="4" s="1"/>
  <c r="F40" i="4"/>
  <c r="F39" i="4"/>
  <c r="F38" i="4"/>
  <c r="F37" i="4"/>
  <c r="H36" i="4"/>
  <c r="H37" i="4" s="1"/>
  <c r="F36" i="4"/>
  <c r="F35" i="4"/>
  <c r="F34" i="4"/>
  <c r="F33" i="4"/>
  <c r="F32" i="4"/>
  <c r="H31" i="4"/>
  <c r="H32" i="4" s="1"/>
  <c r="H33" i="4" s="1"/>
  <c r="H34" i="4" s="1"/>
  <c r="H35" i="4" s="1"/>
  <c r="F31" i="4"/>
  <c r="F30" i="4"/>
  <c r="F29" i="4"/>
  <c r="H28" i="4"/>
  <c r="F27" i="4"/>
  <c r="F26" i="4"/>
  <c r="F25" i="4"/>
  <c r="F24" i="4"/>
  <c r="H23" i="4"/>
  <c r="H24" i="4" s="1"/>
  <c r="H25" i="4" s="1"/>
  <c r="H26" i="4" s="1"/>
  <c r="F23" i="4"/>
  <c r="F22" i="4"/>
  <c r="F21" i="4"/>
  <c r="H18" i="4"/>
  <c r="H19" i="4" s="1"/>
  <c r="H20" i="4" s="1"/>
  <c r="H21" i="4" s="1"/>
  <c r="H22" i="4" s="1"/>
  <c r="F18" i="4"/>
  <c r="F17" i="4"/>
  <c r="F16" i="4"/>
  <c r="F15" i="4"/>
  <c r="F14" i="4"/>
  <c r="H13" i="4"/>
  <c r="H14" i="4" s="1"/>
  <c r="F13" i="4"/>
  <c r="F12" i="4"/>
  <c r="F11" i="4"/>
  <c r="F10" i="4"/>
  <c r="H10" i="4"/>
  <c r="F9" i="4"/>
  <c r="F8" i="4"/>
  <c r="F7" i="4"/>
  <c r="F6" i="4"/>
  <c r="F5" i="4"/>
  <c r="H4" i="4"/>
  <c r="H5" i="4" s="1"/>
  <c r="H6" i="4" s="1"/>
  <c r="H7" i="4" s="1"/>
  <c r="H8" i="4" s="1"/>
  <c r="F4" i="4"/>
  <c r="F113" i="3"/>
  <c r="F112" i="3"/>
  <c r="F111" i="3"/>
  <c r="F110" i="3"/>
  <c r="H109" i="3"/>
  <c r="H110" i="3" s="1"/>
  <c r="H111" i="3" s="1"/>
  <c r="H112" i="3" s="1"/>
  <c r="F109" i="3"/>
  <c r="F108" i="3"/>
  <c r="F107" i="3"/>
  <c r="F106" i="3"/>
  <c r="F105" i="3"/>
  <c r="H104" i="3"/>
  <c r="H105" i="3" s="1"/>
  <c r="H106" i="3" s="1"/>
  <c r="H107" i="3" s="1"/>
  <c r="F104" i="3"/>
  <c r="F103" i="3"/>
  <c r="F102" i="3"/>
  <c r="F101" i="3"/>
  <c r="H100" i="3"/>
  <c r="H101" i="3" s="1"/>
  <c r="H102" i="3" s="1"/>
  <c r="H103" i="3" s="1"/>
  <c r="F100" i="3"/>
  <c r="F99" i="3"/>
  <c r="F98" i="3"/>
  <c r="F97" i="3"/>
  <c r="H96" i="3"/>
  <c r="F96" i="3"/>
  <c r="F95" i="3"/>
  <c r="F94" i="3"/>
  <c r="F93" i="3"/>
  <c r="F92" i="3"/>
  <c r="H91" i="3"/>
  <c r="H92" i="3" s="1"/>
  <c r="H93" i="3" s="1"/>
  <c r="H94" i="3" s="1"/>
  <c r="H95" i="3" s="1"/>
  <c r="F91" i="3"/>
  <c r="F90" i="3"/>
  <c r="F89" i="3"/>
  <c r="F88" i="3"/>
  <c r="H87" i="3"/>
  <c r="H88" i="3" s="1"/>
  <c r="H89" i="3" s="1"/>
  <c r="H90" i="3" s="1"/>
  <c r="F87" i="3"/>
  <c r="F86" i="3"/>
  <c r="F85" i="3"/>
  <c r="F84" i="3"/>
  <c r="H83" i="3"/>
  <c r="H84" i="3" s="1"/>
  <c r="F83" i="3"/>
  <c r="F81" i="3"/>
  <c r="F80" i="3"/>
  <c r="F79" i="3"/>
  <c r="H78" i="3"/>
  <c r="H79" i="3" s="1"/>
  <c r="F78" i="3"/>
  <c r="F77" i="3"/>
  <c r="F76" i="3"/>
  <c r="F75" i="3"/>
  <c r="H75" i="3"/>
  <c r="H76" i="3" s="1"/>
  <c r="F73" i="3"/>
  <c r="F72" i="3"/>
  <c r="F71" i="3"/>
  <c r="H70" i="3"/>
  <c r="H71" i="3" s="1"/>
  <c r="H72" i="3" s="1"/>
  <c r="H73" i="3" s="1"/>
  <c r="F70" i="3"/>
  <c r="F69" i="3"/>
  <c r="F68" i="3"/>
  <c r="F67" i="3"/>
  <c r="F66" i="3"/>
  <c r="H65" i="3"/>
  <c r="H66" i="3" s="1"/>
  <c r="H67" i="3" s="1"/>
  <c r="H68" i="3" s="1"/>
  <c r="H69" i="3" s="1"/>
  <c r="F65" i="3"/>
  <c r="F64" i="3"/>
  <c r="F63" i="3"/>
  <c r="F62" i="3"/>
  <c r="H61" i="3"/>
  <c r="F61" i="3"/>
  <c r="H60" i="3"/>
  <c r="F60" i="3"/>
  <c r="F58" i="3"/>
  <c r="F57" i="3"/>
  <c r="F56" i="3"/>
  <c r="H55" i="3"/>
  <c r="H56" i="3" s="1"/>
  <c r="H57" i="3" s="1"/>
  <c r="H58" i="3" s="1"/>
  <c r="F55" i="3"/>
  <c r="F54" i="3"/>
  <c r="F53" i="3"/>
  <c r="F52" i="3"/>
  <c r="F51" i="3"/>
  <c r="H50" i="3"/>
  <c r="H51" i="3" s="1"/>
  <c r="H52" i="3" s="1"/>
  <c r="F50" i="3"/>
  <c r="F49" i="3"/>
  <c r="F48" i="3"/>
  <c r="F47" i="3"/>
  <c r="F46" i="3"/>
  <c r="H45" i="3"/>
  <c r="H46" i="3" s="1"/>
  <c r="H47" i="3" s="1"/>
  <c r="F45" i="3"/>
  <c r="F42" i="3"/>
  <c r="F44" i="3"/>
  <c r="F41" i="3"/>
  <c r="H40" i="3"/>
  <c r="H41" i="3" s="1"/>
  <c r="H42" i="3" s="1"/>
  <c r="F40" i="3"/>
  <c r="F39" i="3"/>
  <c r="F38" i="3"/>
  <c r="F37" i="3"/>
  <c r="F36" i="3"/>
  <c r="H35" i="3"/>
  <c r="H36" i="3" s="1"/>
  <c r="H37" i="3" s="1"/>
  <c r="H38" i="3" s="1"/>
  <c r="H39" i="3" s="1"/>
  <c r="F35" i="3"/>
  <c r="F34" i="3"/>
  <c r="F33" i="3"/>
  <c r="H31" i="3"/>
  <c r="H32" i="3" s="1"/>
  <c r="H33" i="3" s="1"/>
  <c r="H34" i="3" s="1"/>
  <c r="F31" i="3"/>
  <c r="F30" i="3"/>
  <c r="F29" i="3"/>
  <c r="F28" i="3"/>
  <c r="F27" i="3"/>
  <c r="H26" i="3"/>
  <c r="H27" i="3" s="1"/>
  <c r="H28" i="3" s="1"/>
  <c r="H29" i="3" s="1"/>
  <c r="H30" i="3" s="1"/>
  <c r="F26" i="3"/>
  <c r="F25" i="3"/>
  <c r="F24" i="3"/>
  <c r="F23" i="3"/>
  <c r="F22" i="3"/>
  <c r="H21" i="3"/>
  <c r="H22" i="3" s="1"/>
  <c r="F21" i="3"/>
  <c r="F20" i="3"/>
  <c r="F19" i="3"/>
  <c r="F18" i="3"/>
  <c r="H17" i="3"/>
  <c r="H18" i="3" s="1"/>
  <c r="H19" i="3" s="1"/>
  <c r="H20" i="3" s="1"/>
  <c r="F17" i="3"/>
  <c r="F16" i="3"/>
  <c r="F15" i="3"/>
  <c r="F14" i="3"/>
  <c r="F13" i="3"/>
  <c r="H12" i="3"/>
  <c r="H13" i="3" s="1"/>
  <c r="H14" i="3" s="1"/>
  <c r="F12" i="3"/>
  <c r="F11" i="3"/>
  <c r="F10" i="3"/>
  <c r="F9" i="3"/>
  <c r="H8" i="3"/>
  <c r="H9" i="3" s="1"/>
  <c r="H10" i="3" s="1"/>
  <c r="H11" i="3" s="1"/>
  <c r="F8" i="3"/>
  <c r="F7" i="3"/>
  <c r="F6" i="3"/>
  <c r="F5" i="3"/>
  <c r="H4" i="3"/>
  <c r="H5" i="3" s="1"/>
  <c r="H6" i="3" s="1"/>
  <c r="F4" i="3"/>
  <c r="F74" i="2"/>
  <c r="F73" i="2"/>
  <c r="F72" i="2"/>
  <c r="H71" i="2"/>
  <c r="H72" i="2" s="1"/>
  <c r="H73" i="2" s="1"/>
  <c r="H74" i="2" s="1"/>
  <c r="F71" i="2"/>
  <c r="F70" i="2"/>
  <c r="H69" i="2"/>
  <c r="F69" i="2"/>
  <c r="F68" i="2"/>
  <c r="F67" i="2"/>
  <c r="H66" i="2"/>
  <c r="H67" i="2" s="1"/>
  <c r="H68" i="2" s="1"/>
  <c r="F66" i="2"/>
  <c r="F65" i="2"/>
  <c r="F64" i="2"/>
  <c r="F63" i="2"/>
  <c r="F62" i="2"/>
  <c r="H61" i="2"/>
  <c r="H62" i="2" s="1"/>
  <c r="H63" i="2" s="1"/>
  <c r="H64" i="2" s="1"/>
  <c r="H65" i="2" s="1"/>
  <c r="F61" i="2"/>
  <c r="F60" i="2"/>
  <c r="F59" i="2"/>
  <c r="F58" i="2"/>
  <c r="H57" i="2"/>
  <c r="H58" i="2" s="1"/>
  <c r="H59" i="2" s="1"/>
  <c r="H60" i="2" s="1"/>
  <c r="F57" i="2"/>
  <c r="F55" i="2"/>
  <c r="F54" i="2"/>
  <c r="F53" i="2"/>
  <c r="H52" i="2"/>
  <c r="H53" i="2" s="1"/>
  <c r="H54" i="2" s="1"/>
  <c r="H55" i="2" s="1"/>
  <c r="F52" i="2"/>
  <c r="F51" i="2"/>
  <c r="F50" i="2"/>
  <c r="F49" i="2"/>
  <c r="H48" i="2"/>
  <c r="H49" i="2" s="1"/>
  <c r="H50" i="2" s="1"/>
  <c r="H51" i="2" s="1"/>
  <c r="F48" i="2"/>
  <c r="F47" i="2"/>
  <c r="F46" i="2"/>
  <c r="F45" i="2"/>
  <c r="F44" i="2"/>
  <c r="H43" i="2"/>
  <c r="H44" i="2" s="1"/>
  <c r="F43" i="2"/>
  <c r="F42" i="2"/>
  <c r="F41" i="2"/>
  <c r="F40" i="2"/>
  <c r="F39" i="2"/>
  <c r="H38" i="2"/>
  <c r="H39" i="2" s="1"/>
  <c r="H40" i="2" s="1"/>
  <c r="H41" i="2" s="1"/>
  <c r="H42" i="2" s="1"/>
  <c r="F38" i="2"/>
  <c r="F37" i="2"/>
  <c r="F36" i="2"/>
  <c r="F35" i="2"/>
  <c r="F34" i="2"/>
  <c r="H33" i="2"/>
  <c r="H34" i="2" s="1"/>
  <c r="H35" i="2" s="1"/>
  <c r="H36" i="2" s="1"/>
  <c r="F33" i="2"/>
  <c r="F32" i="2"/>
  <c r="F31" i="2"/>
  <c r="F30" i="2"/>
  <c r="F29" i="2"/>
  <c r="H28" i="2"/>
  <c r="F28" i="2"/>
  <c r="F27" i="2"/>
  <c r="F26" i="2"/>
  <c r="F25" i="2"/>
  <c r="F24" i="2"/>
  <c r="H23" i="2"/>
  <c r="H24" i="2" s="1"/>
  <c r="H25" i="2" s="1"/>
  <c r="H26" i="2" s="1"/>
  <c r="H27" i="2" s="1"/>
  <c r="F23" i="2"/>
  <c r="F21" i="2"/>
  <c r="F20" i="2"/>
  <c r="F19" i="2"/>
  <c r="H18" i="2"/>
  <c r="H19" i="2" s="1"/>
  <c r="F18" i="2"/>
  <c r="F17" i="2"/>
  <c r="F16" i="2"/>
  <c r="H13" i="2"/>
  <c r="H14" i="2" s="1"/>
  <c r="H15" i="2" s="1"/>
  <c r="H16" i="2" s="1"/>
  <c r="H17" i="2" s="1"/>
  <c r="F13" i="2"/>
  <c r="F12" i="2"/>
  <c r="F11" i="2"/>
  <c r="F10" i="2"/>
  <c r="H9" i="2"/>
  <c r="H10" i="2" s="1"/>
  <c r="H11" i="2" s="1"/>
  <c r="F9" i="2"/>
  <c r="F8" i="2"/>
  <c r="F7" i="2"/>
  <c r="F6" i="2"/>
  <c r="F5" i="2"/>
  <c r="H4" i="2"/>
  <c r="F4" i="2"/>
  <c r="F63" i="1"/>
  <c r="F62" i="1"/>
  <c r="F61" i="1"/>
  <c r="H60" i="1"/>
  <c r="H61" i="1" s="1"/>
  <c r="H62" i="1" s="1"/>
  <c r="H63" i="1" s="1"/>
  <c r="F60" i="1"/>
  <c r="F57" i="1"/>
  <c r="H56" i="1"/>
  <c r="H57" i="1" s="1"/>
  <c r="H58" i="1" s="1"/>
  <c r="F56" i="1"/>
  <c r="F55" i="1"/>
  <c r="F54" i="1"/>
  <c r="F53" i="1"/>
  <c r="H52" i="1"/>
  <c r="H53" i="1" s="1"/>
  <c r="H54" i="1" s="1"/>
  <c r="H55" i="1" s="1"/>
  <c r="F52" i="1"/>
  <c r="F51" i="1"/>
  <c r="F50" i="1"/>
  <c r="F49" i="1"/>
  <c r="H48" i="1"/>
  <c r="H49" i="1" s="1"/>
  <c r="H50" i="1" s="1"/>
  <c r="F48" i="1"/>
  <c r="F47" i="1"/>
  <c r="F46" i="1"/>
  <c r="F45" i="1"/>
  <c r="H44" i="1"/>
  <c r="H45" i="1" s="1"/>
  <c r="H46" i="1" s="1"/>
  <c r="H47" i="1" s="1"/>
  <c r="F44" i="1"/>
  <c r="F43" i="1"/>
  <c r="F42" i="1"/>
  <c r="F41" i="1"/>
  <c r="H40" i="1"/>
  <c r="H41" i="1" s="1"/>
  <c r="H42" i="1" s="1"/>
  <c r="H43" i="1" s="1"/>
  <c r="F40" i="1"/>
  <c r="F39" i="1"/>
  <c r="F38" i="1"/>
  <c r="F37" i="1"/>
  <c r="H36" i="1"/>
  <c r="H37" i="1" s="1"/>
  <c r="H38" i="1" s="1"/>
  <c r="H39" i="1" s="1"/>
  <c r="F36" i="1"/>
  <c r="F35" i="1"/>
  <c r="F34" i="1"/>
  <c r="F33" i="1"/>
  <c r="H32" i="1"/>
  <c r="H33" i="1" s="1"/>
  <c r="H34" i="1" s="1"/>
  <c r="F32" i="1"/>
  <c r="F31" i="1"/>
  <c r="F30" i="1"/>
  <c r="H28" i="1"/>
  <c r="H29" i="1" s="1"/>
  <c r="F28" i="1"/>
  <c r="F27" i="1"/>
  <c r="H24" i="1"/>
  <c r="H25" i="1" s="1"/>
  <c r="H26" i="1" s="1"/>
  <c r="F24" i="1"/>
  <c r="F23" i="1"/>
  <c r="F22" i="1"/>
  <c r="F21" i="1"/>
  <c r="H21" i="1"/>
  <c r="H22" i="1" s="1"/>
  <c r="F18" i="1"/>
  <c r="H16" i="1"/>
  <c r="H17" i="1" s="1"/>
  <c r="H18" i="1" s="1"/>
  <c r="F16" i="1"/>
  <c r="F15" i="1"/>
  <c r="F14" i="1"/>
  <c r="F13" i="1"/>
  <c r="H12" i="1"/>
  <c r="H13" i="1" s="1"/>
  <c r="H14" i="1" s="1"/>
  <c r="H15" i="1" s="1"/>
  <c r="F12" i="1"/>
  <c r="F11" i="1"/>
  <c r="F10" i="1"/>
  <c r="F9" i="1"/>
  <c r="H8" i="1"/>
  <c r="H9" i="1" s="1"/>
  <c r="H10" i="1" s="1"/>
  <c r="H11" i="1" s="1"/>
  <c r="F8" i="1"/>
  <c r="F7" i="1"/>
  <c r="F6" i="1"/>
  <c r="F5" i="1"/>
  <c r="H4" i="1"/>
  <c r="H5" i="1" s="1"/>
  <c r="H6" i="1" s="1"/>
  <c r="H7" i="1" s="1"/>
  <c r="F4" i="1"/>
  <c r="H43" i="3" l="1"/>
  <c r="H35" i="1"/>
  <c r="H51" i="1"/>
  <c r="H23" i="1"/>
  <c r="H12" i="2"/>
  <c r="H48" i="3"/>
  <c r="H69" i="4"/>
  <c r="H70" i="4" s="1"/>
  <c r="H71" i="4" s="1"/>
  <c r="H70" i="2"/>
  <c r="F75" i="2"/>
  <c r="H20" i="2"/>
  <c r="H27" i="1"/>
  <c r="H29" i="2"/>
  <c r="H45" i="2"/>
  <c r="H46" i="2" s="1"/>
  <c r="H47" i="2" s="1"/>
  <c r="H38" i="4"/>
  <c r="H39" i="4" s="1"/>
  <c r="H37" i="2"/>
  <c r="H56" i="6"/>
  <c r="H57" i="6" s="1"/>
  <c r="H30" i="1"/>
  <c r="H31" i="1" s="1"/>
  <c r="H61" i="4"/>
  <c r="H58" i="5"/>
  <c r="H25" i="5"/>
  <c r="H27" i="4"/>
  <c r="H84" i="4"/>
  <c r="H85" i="4" s="1"/>
  <c r="H50" i="5"/>
  <c r="H53" i="6"/>
  <c r="H88" i="6"/>
  <c r="H89" i="6" s="1"/>
  <c r="H110" i="6"/>
  <c r="H80" i="3"/>
  <c r="H11" i="4"/>
  <c r="H30" i="4"/>
  <c r="F108" i="5"/>
  <c r="H92" i="5"/>
  <c r="H93" i="5" s="1"/>
  <c r="H94" i="5" s="1"/>
  <c r="H58" i="4"/>
  <c r="H76" i="4"/>
  <c r="H75" i="4"/>
  <c r="H7" i="3"/>
  <c r="H97" i="3"/>
  <c r="F86" i="4"/>
  <c r="H89" i="5"/>
  <c r="H85" i="6"/>
  <c r="F114" i="3"/>
  <c r="H15" i="3"/>
  <c r="H53" i="3"/>
  <c r="H54" i="3" s="1"/>
  <c r="H85" i="3"/>
  <c r="H86" i="3" s="1"/>
  <c r="H15" i="4"/>
  <c r="H42" i="4"/>
  <c r="H79" i="4"/>
  <c r="H11" i="6"/>
  <c r="H48" i="6"/>
  <c r="H49" i="6" s="1"/>
  <c r="F64" i="1"/>
  <c r="H5" i="2"/>
  <c r="H6" i="2" s="1"/>
  <c r="H62" i="3"/>
  <c r="H63" i="3" s="1"/>
  <c r="H64" i="3" s="1"/>
  <c r="H113" i="3"/>
  <c r="H54" i="4"/>
  <c r="H34" i="5"/>
  <c r="H23" i="3"/>
  <c r="H42" i="5"/>
  <c r="H108" i="3"/>
  <c r="H84" i="5"/>
  <c r="H85" i="5" s="1"/>
  <c r="H80" i="6"/>
  <c r="H6" i="5"/>
  <c r="H14" i="5"/>
  <c r="F128" i="6"/>
  <c r="H81" i="6" l="1"/>
  <c r="H7" i="2"/>
  <c r="H128" i="6"/>
  <c r="I128" i="6" s="1"/>
  <c r="I129" i="6" s="1"/>
  <c r="I94" i="6" s="1"/>
  <c r="H7" i="5"/>
  <c r="H24" i="3"/>
  <c r="H15" i="5"/>
  <c r="H16" i="3"/>
  <c r="H30" i="2"/>
  <c r="H98" i="3"/>
  <c r="H21" i="2"/>
  <c r="H81" i="3"/>
  <c r="H62" i="4"/>
  <c r="H95" i="5"/>
  <c r="H16" i="4"/>
  <c r="H49" i="3"/>
  <c r="H90" i="5"/>
  <c r="H64" i="1"/>
  <c r="I64" i="1" s="1"/>
  <c r="I65" i="1" s="1"/>
  <c r="I19" i="1" s="1"/>
  <c r="H12" i="4"/>
  <c r="H43" i="4"/>
  <c r="H80" i="4"/>
  <c r="I59" i="1" l="1"/>
  <c r="I20" i="1"/>
  <c r="I100" i="6"/>
  <c r="I82" i="6"/>
  <c r="I68" i="6"/>
  <c r="I64" i="6"/>
  <c r="I50" i="6"/>
  <c r="I36" i="6"/>
  <c r="I32" i="6"/>
  <c r="I13" i="6"/>
  <c r="I117" i="6"/>
  <c r="I20" i="6"/>
  <c r="I90" i="6"/>
  <c r="I76" i="6"/>
  <c r="I116" i="6"/>
  <c r="I44" i="6"/>
  <c r="I4" i="6"/>
  <c r="I58" i="6"/>
  <c r="I26" i="6"/>
  <c r="I12" i="6"/>
  <c r="I124" i="6"/>
  <c r="I101" i="6"/>
  <c r="I29" i="6"/>
  <c r="I61" i="6"/>
  <c r="I37" i="6"/>
  <c r="I72" i="6"/>
  <c r="I112" i="6"/>
  <c r="I108" i="6"/>
  <c r="I120" i="6"/>
  <c r="I33" i="6"/>
  <c r="I34" i="6"/>
  <c r="I66" i="6"/>
  <c r="I62" i="6"/>
  <c r="I106" i="6"/>
  <c r="I122" i="6"/>
  <c r="I121" i="6"/>
  <c r="I6" i="6"/>
  <c r="I115" i="6"/>
  <c r="I21" i="6"/>
  <c r="I111" i="6"/>
  <c r="I54" i="6"/>
  <c r="I47" i="6"/>
  <c r="I93" i="6"/>
  <c r="I51" i="6"/>
  <c r="I74" i="6"/>
  <c r="I83" i="6"/>
  <c r="I5" i="6"/>
  <c r="I95" i="6"/>
  <c r="I25" i="6"/>
  <c r="I118" i="6"/>
  <c r="I39" i="6"/>
  <c r="I123" i="6"/>
  <c r="I86" i="6"/>
  <c r="I17" i="6"/>
  <c r="I28" i="6"/>
  <c r="I125" i="6"/>
  <c r="I97" i="6"/>
  <c r="I15" i="6"/>
  <c r="I9" i="6"/>
  <c r="I49" i="6"/>
  <c r="I78" i="6"/>
  <c r="I75" i="6"/>
  <c r="I7" i="6"/>
  <c r="I55" i="6"/>
  <c r="I56" i="6"/>
  <c r="I87" i="6"/>
  <c r="I22" i="6"/>
  <c r="I99" i="6"/>
  <c r="I43" i="6"/>
  <c r="I126" i="6"/>
  <c r="I77" i="6"/>
  <c r="I16" i="6"/>
  <c r="I104" i="6"/>
  <c r="I35" i="6"/>
  <c r="I127" i="6"/>
  <c r="I60" i="6"/>
  <c r="I113" i="6"/>
  <c r="I27" i="6"/>
  <c r="I23" i="6"/>
  <c r="I84" i="6"/>
  <c r="I79" i="6"/>
  <c r="I69" i="6"/>
  <c r="I41" i="6"/>
  <c r="I73" i="6"/>
  <c r="I96" i="6"/>
  <c r="I10" i="6"/>
  <c r="I31" i="6"/>
  <c r="I46" i="6"/>
  <c r="I57" i="6"/>
  <c r="I91" i="6"/>
  <c r="I105" i="6"/>
  <c r="I45" i="6"/>
  <c r="I59" i="6"/>
  <c r="I42" i="6"/>
  <c r="I38" i="6"/>
  <c r="I114" i="6"/>
  <c r="I119" i="6"/>
  <c r="I8" i="6"/>
  <c r="I18" i="6"/>
  <c r="I71" i="6"/>
  <c r="I30" i="6"/>
  <c r="I98" i="6"/>
  <c r="I109" i="6"/>
  <c r="I65" i="6"/>
  <c r="I40" i="6"/>
  <c r="I70" i="6"/>
  <c r="I63" i="6"/>
  <c r="I92" i="6"/>
  <c r="I11" i="6"/>
  <c r="I89" i="6"/>
  <c r="I19" i="6"/>
  <c r="I52" i="6"/>
  <c r="I48" i="6"/>
  <c r="I14" i="6"/>
  <c r="I103" i="6"/>
  <c r="I24" i="6"/>
  <c r="I67" i="6"/>
  <c r="I102" i="6"/>
  <c r="I107" i="6"/>
  <c r="I88" i="6"/>
  <c r="I85" i="6"/>
  <c r="I80" i="6"/>
  <c r="I110" i="6"/>
  <c r="I53" i="6"/>
  <c r="I56" i="1"/>
  <c r="I48" i="1"/>
  <c r="I40" i="1"/>
  <c r="I32" i="1"/>
  <c r="I60" i="1"/>
  <c r="I28" i="1"/>
  <c r="I36" i="1"/>
  <c r="I52" i="1"/>
  <c r="I18" i="1"/>
  <c r="I44" i="1"/>
  <c r="I55" i="1"/>
  <c r="I15" i="1"/>
  <c r="I25" i="1"/>
  <c r="I47" i="1"/>
  <c r="I26" i="1"/>
  <c r="I51" i="1"/>
  <c r="I37" i="1"/>
  <c r="I34" i="1"/>
  <c r="I17" i="1"/>
  <c r="I58" i="1"/>
  <c r="I39" i="1"/>
  <c r="I49" i="1"/>
  <c r="I53" i="1"/>
  <c r="I61" i="1"/>
  <c r="I9" i="1"/>
  <c r="I41" i="1"/>
  <c r="I42" i="1"/>
  <c r="I16" i="1"/>
  <c r="I8" i="1"/>
  <c r="I6" i="1"/>
  <c r="I43" i="1"/>
  <c r="I54" i="1"/>
  <c r="I46" i="1"/>
  <c r="I63" i="1"/>
  <c r="I22" i="1"/>
  <c r="I62" i="1"/>
  <c r="I50" i="1"/>
  <c r="I35" i="1"/>
  <c r="I14" i="1"/>
  <c r="I38" i="1"/>
  <c r="I13" i="1"/>
  <c r="I11" i="1"/>
  <c r="I10" i="1"/>
  <c r="I5" i="1"/>
  <c r="I45" i="1"/>
  <c r="I29" i="1"/>
  <c r="I4" i="1"/>
  <c r="I7" i="1"/>
  <c r="I21" i="1"/>
  <c r="I24" i="1"/>
  <c r="I12" i="1"/>
  <c r="I57" i="1"/>
  <c r="I33" i="1"/>
  <c r="I31" i="1"/>
  <c r="I27" i="1"/>
  <c r="I30" i="1"/>
  <c r="I23" i="1"/>
  <c r="H17" i="4"/>
  <c r="H86" i="4" s="1"/>
  <c r="I86" i="4" s="1"/>
  <c r="I87" i="4" s="1"/>
  <c r="H31" i="2"/>
  <c r="H8" i="2"/>
  <c r="H25" i="3"/>
  <c r="H81" i="4"/>
  <c r="H44" i="4"/>
  <c r="I81" i="6"/>
  <c r="H99" i="3"/>
  <c r="H114" i="3" s="1"/>
  <c r="I114" i="3" s="1"/>
  <c r="I115" i="3" s="1"/>
  <c r="H108" i="5"/>
  <c r="I108" i="5" s="1"/>
  <c r="I109" i="5" s="1"/>
  <c r="I15" i="5" s="1"/>
  <c r="I62" i="4" l="1"/>
  <c r="I28" i="4"/>
  <c r="I43" i="3"/>
  <c r="I82" i="3"/>
  <c r="I81" i="3"/>
  <c r="I59" i="3"/>
  <c r="I49" i="3"/>
  <c r="H75" i="2"/>
  <c r="I75" i="2" s="1"/>
  <c r="I76" i="2" s="1"/>
  <c r="I17" i="4"/>
  <c r="I98" i="3"/>
  <c r="I81" i="4"/>
  <c r="I12" i="4"/>
  <c r="I80" i="4"/>
  <c r="H32" i="2"/>
  <c r="I16" i="3"/>
  <c r="I99" i="3"/>
  <c r="I90" i="5"/>
  <c r="I91" i="3"/>
  <c r="I75" i="3"/>
  <c r="I55" i="3"/>
  <c r="I36" i="3"/>
  <c r="I100" i="3"/>
  <c r="I78" i="3"/>
  <c r="I4" i="3"/>
  <c r="I10" i="3"/>
  <c r="I18" i="3"/>
  <c r="I73" i="3"/>
  <c r="I60" i="3"/>
  <c r="I105" i="3"/>
  <c r="I31" i="3"/>
  <c r="I95" i="3"/>
  <c r="I89" i="3"/>
  <c r="I12" i="3"/>
  <c r="I14" i="3"/>
  <c r="I6" i="3"/>
  <c r="I96" i="3"/>
  <c r="I28" i="3"/>
  <c r="I50" i="3"/>
  <c r="I62" i="3"/>
  <c r="I84" i="3"/>
  <c r="I19" i="3"/>
  <c r="I51" i="3"/>
  <c r="I21" i="3"/>
  <c r="I72" i="3"/>
  <c r="I9" i="3"/>
  <c r="I27" i="3"/>
  <c r="I39" i="3"/>
  <c r="I35" i="3"/>
  <c r="I61" i="3"/>
  <c r="I101" i="3"/>
  <c r="I67" i="3"/>
  <c r="I41" i="3"/>
  <c r="I58" i="3"/>
  <c r="I83" i="3"/>
  <c r="I5" i="3"/>
  <c r="I29" i="3"/>
  <c r="I37" i="3"/>
  <c r="I111" i="3"/>
  <c r="I42" i="3"/>
  <c r="I13" i="3"/>
  <c r="I76" i="3"/>
  <c r="I17" i="3"/>
  <c r="I45" i="3"/>
  <c r="I106" i="3"/>
  <c r="I8" i="3"/>
  <c r="I66" i="3"/>
  <c r="I93" i="3"/>
  <c r="I71" i="3"/>
  <c r="I77" i="3"/>
  <c r="I57" i="3"/>
  <c r="I79" i="3"/>
  <c r="I87" i="3"/>
  <c r="I107" i="3"/>
  <c r="I69" i="3"/>
  <c r="I20" i="3"/>
  <c r="I40" i="3"/>
  <c r="I22" i="3"/>
  <c r="I68" i="3"/>
  <c r="I52" i="3"/>
  <c r="I92" i="3"/>
  <c r="I103" i="3"/>
  <c r="I74" i="3"/>
  <c r="I94" i="3"/>
  <c r="I46" i="3"/>
  <c r="I88" i="3"/>
  <c r="I104" i="3"/>
  <c r="I11" i="3"/>
  <c r="I112" i="3"/>
  <c r="I64" i="3"/>
  <c r="I70" i="3"/>
  <c r="I26" i="3"/>
  <c r="I63" i="3"/>
  <c r="I85" i="3"/>
  <c r="I109" i="3"/>
  <c r="I33" i="3"/>
  <c r="I34" i="3"/>
  <c r="I47" i="3"/>
  <c r="I30" i="3"/>
  <c r="I90" i="3"/>
  <c r="I32" i="3"/>
  <c r="I102" i="3"/>
  <c r="I44" i="3"/>
  <c r="I38" i="3"/>
  <c r="I65" i="3"/>
  <c r="I56" i="3"/>
  <c r="I110" i="3"/>
  <c r="I113" i="3"/>
  <c r="I48" i="3"/>
  <c r="I86" i="3"/>
  <c r="I108" i="3"/>
  <c r="I7" i="3"/>
  <c r="I54" i="3"/>
  <c r="I23" i="3"/>
  <c r="I15" i="3"/>
  <c r="I80" i="3"/>
  <c r="I97" i="3"/>
  <c r="I53" i="3"/>
  <c r="I95" i="5"/>
  <c r="I24" i="3"/>
  <c r="I7" i="5"/>
  <c r="I36" i="4"/>
  <c r="I18" i="4"/>
  <c r="I45" i="4"/>
  <c r="I5" i="4"/>
  <c r="I9" i="4"/>
  <c r="I56" i="4"/>
  <c r="I52" i="4"/>
  <c r="I22" i="4"/>
  <c r="I82" i="4"/>
  <c r="I34" i="4"/>
  <c r="I25" i="4"/>
  <c r="I72" i="4"/>
  <c r="I33" i="4"/>
  <c r="I46" i="4"/>
  <c r="I64" i="4"/>
  <c r="I14" i="4"/>
  <c r="I59" i="4"/>
  <c r="I24" i="4"/>
  <c r="I55" i="4"/>
  <c r="I38" i="4"/>
  <c r="I20" i="4"/>
  <c r="I68" i="4"/>
  <c r="I19" i="4"/>
  <c r="I73" i="4"/>
  <c r="I48" i="4"/>
  <c r="I4" i="4"/>
  <c r="I21" i="4"/>
  <c r="I84" i="4"/>
  <c r="I53" i="4"/>
  <c r="I70" i="4"/>
  <c r="I31" i="4"/>
  <c r="I60" i="4"/>
  <c r="I35" i="4"/>
  <c r="I78" i="4"/>
  <c r="I10" i="4"/>
  <c r="I23" i="4"/>
  <c r="I58" i="4"/>
  <c r="I74" i="4"/>
  <c r="I83" i="4"/>
  <c r="I29" i="4"/>
  <c r="I57" i="4"/>
  <c r="I63" i="4"/>
  <c r="I6" i="4"/>
  <c r="I65" i="4"/>
  <c r="I8" i="4"/>
  <c r="I51" i="4"/>
  <c r="I37" i="4"/>
  <c r="I67" i="4"/>
  <c r="I26" i="4"/>
  <c r="I69" i="4"/>
  <c r="I7" i="4"/>
  <c r="I41" i="4"/>
  <c r="I40" i="4"/>
  <c r="I32" i="4"/>
  <c r="I77" i="4"/>
  <c r="I66" i="4"/>
  <c r="I49" i="4"/>
  <c r="I13" i="4"/>
  <c r="I47" i="4"/>
  <c r="I54" i="4"/>
  <c r="I50" i="4"/>
  <c r="I85" i="4"/>
  <c r="I27" i="4"/>
  <c r="I42" i="4"/>
  <c r="I15" i="4"/>
  <c r="I30" i="4"/>
  <c r="I76" i="4"/>
  <c r="I39" i="4"/>
  <c r="I79" i="4"/>
  <c r="I71" i="4"/>
  <c r="I75" i="4"/>
  <c r="I61" i="4"/>
  <c r="I11" i="4"/>
  <c r="I43" i="4"/>
  <c r="I25" i="3"/>
  <c r="I21" i="5"/>
  <c r="I97" i="5"/>
  <c r="I86" i="5"/>
  <c r="I9" i="5"/>
  <c r="I104" i="5"/>
  <c r="I100" i="5"/>
  <c r="I16" i="5"/>
  <c r="I12" i="5"/>
  <c r="I96" i="5"/>
  <c r="I8" i="5"/>
  <c r="I68" i="5"/>
  <c r="I32" i="5"/>
  <c r="I56" i="5"/>
  <c r="I64" i="5"/>
  <c r="I36" i="5"/>
  <c r="I72" i="5"/>
  <c r="I102" i="5"/>
  <c r="I40" i="5"/>
  <c r="I105" i="5"/>
  <c r="I17" i="5"/>
  <c r="I52" i="5"/>
  <c r="I48" i="5"/>
  <c r="I80" i="5"/>
  <c r="I49" i="5"/>
  <c r="I4" i="5"/>
  <c r="I99" i="5"/>
  <c r="I70" i="5"/>
  <c r="I5" i="5"/>
  <c r="I13" i="5"/>
  <c r="I51" i="5"/>
  <c r="I67" i="5"/>
  <c r="I18" i="5"/>
  <c r="I57" i="5"/>
  <c r="I54" i="5"/>
  <c r="I53" i="5"/>
  <c r="I19" i="5"/>
  <c r="I23" i="5"/>
  <c r="I27" i="5"/>
  <c r="I55" i="5"/>
  <c r="I75" i="5"/>
  <c r="I59" i="5"/>
  <c r="I28" i="5"/>
  <c r="I82" i="5"/>
  <c r="I76" i="5"/>
  <c r="I107" i="5"/>
  <c r="I91" i="5"/>
  <c r="I29" i="5"/>
  <c r="I30" i="5"/>
  <c r="I69" i="5"/>
  <c r="I63" i="5"/>
  <c r="I79" i="5"/>
  <c r="I87" i="5"/>
  <c r="I35" i="5"/>
  <c r="I26" i="5"/>
  <c r="I88" i="5"/>
  <c r="I41" i="5"/>
  <c r="I58" i="5"/>
  <c r="I81" i="5"/>
  <c r="I10" i="5"/>
  <c r="I22" i="5"/>
  <c r="I106" i="5"/>
  <c r="I45" i="5"/>
  <c r="I11" i="5"/>
  <c r="I20" i="5"/>
  <c r="I46" i="5"/>
  <c r="I61" i="5"/>
  <c r="I77" i="5"/>
  <c r="I31" i="5"/>
  <c r="I66" i="5"/>
  <c r="I71" i="5"/>
  <c r="I98" i="5"/>
  <c r="I37" i="5"/>
  <c r="I39" i="5"/>
  <c r="I101" i="5"/>
  <c r="I74" i="5"/>
  <c r="I33" i="5"/>
  <c r="I24" i="5"/>
  <c r="I44" i="5"/>
  <c r="I103" i="5"/>
  <c r="I83" i="5"/>
  <c r="I38" i="5"/>
  <c r="I78" i="5"/>
  <c r="I65" i="5"/>
  <c r="I43" i="5"/>
  <c r="I93" i="5"/>
  <c r="I62" i="5"/>
  <c r="I73" i="5"/>
  <c r="I47" i="5"/>
  <c r="I60" i="5"/>
  <c r="I50" i="5"/>
  <c r="I94" i="5"/>
  <c r="I92" i="5"/>
  <c r="I42" i="5"/>
  <c r="I25" i="5"/>
  <c r="I34" i="5"/>
  <c r="I85" i="5"/>
  <c r="I84" i="5"/>
  <c r="I6" i="5"/>
  <c r="I89" i="5"/>
  <c r="I14" i="5"/>
  <c r="I44" i="4"/>
  <c r="I16" i="4"/>
  <c r="I56" i="2" l="1"/>
  <c r="I22" i="2"/>
  <c r="I57" i="2"/>
  <c r="I4" i="2"/>
  <c r="I71" i="2"/>
  <c r="I66" i="2"/>
  <c r="I52" i="2"/>
  <c r="I74" i="2"/>
  <c r="I48" i="2"/>
  <c r="I25" i="2"/>
  <c r="I33" i="2"/>
  <c r="I41" i="2"/>
  <c r="I10" i="2"/>
  <c r="I61" i="2"/>
  <c r="I42" i="2"/>
  <c r="I34" i="2"/>
  <c r="I35" i="2"/>
  <c r="I68" i="2"/>
  <c r="I58" i="2"/>
  <c r="I54" i="2"/>
  <c r="I9" i="2"/>
  <c r="I40" i="2"/>
  <c r="I26" i="2"/>
  <c r="I53" i="2"/>
  <c r="I72" i="2"/>
  <c r="I50" i="2"/>
  <c r="I13" i="2"/>
  <c r="I46" i="2"/>
  <c r="I15" i="2"/>
  <c r="I38" i="2"/>
  <c r="I63" i="2"/>
  <c r="I27" i="2"/>
  <c r="I60" i="2"/>
  <c r="I59" i="2"/>
  <c r="I18" i="2"/>
  <c r="I43" i="2"/>
  <c r="I17" i="2"/>
  <c r="I36" i="2"/>
  <c r="I67" i="2"/>
  <c r="I64" i="2"/>
  <c r="I73" i="2"/>
  <c r="I16" i="2"/>
  <c r="I28" i="2"/>
  <c r="I44" i="2"/>
  <c r="I51" i="2"/>
  <c r="I70" i="2"/>
  <c r="I11" i="2"/>
  <c r="I69" i="2"/>
  <c r="I39" i="2"/>
  <c r="I19" i="2"/>
  <c r="I49" i="2"/>
  <c r="I24" i="2"/>
  <c r="I14" i="2"/>
  <c r="I62" i="2"/>
  <c r="I65" i="2"/>
  <c r="I55" i="2"/>
  <c r="I23" i="2"/>
  <c r="I45" i="2"/>
  <c r="I20" i="2"/>
  <c r="I37" i="2"/>
  <c r="I12" i="2"/>
  <c r="I5" i="2"/>
  <c r="I47" i="2"/>
  <c r="I29" i="2"/>
  <c r="I6" i="2"/>
  <c r="I7" i="2"/>
  <c r="I21" i="2"/>
  <c r="I30" i="2"/>
  <c r="I31" i="2"/>
  <c r="I8" i="2"/>
  <c r="I32" i="2"/>
</calcChain>
</file>

<file path=xl/sharedStrings.xml><?xml version="1.0" encoding="utf-8"?>
<sst xmlns="http://schemas.openxmlformats.org/spreadsheetml/2006/main" count="971" uniqueCount="388">
  <si>
    <t>Kostnadsfördelning USM P18 steg 1</t>
  </si>
  <si>
    <t>Grupp</t>
  </si>
  <si>
    <t>Arrangörs-</t>
  </si>
  <si>
    <t>Lagets reskostnad</t>
  </si>
  <si>
    <t>Domarnas reskostnad</t>
  </si>
  <si>
    <t>Betala/</t>
  </si>
  <si>
    <t>Lag</t>
  </si>
  <si>
    <t>Förenings-ID</t>
  </si>
  <si>
    <t>steg 1</t>
  </si>
  <si>
    <t>bidrag</t>
  </si>
  <si>
    <t>Avstånd tor</t>
  </si>
  <si>
    <t>Kostnad</t>
  </si>
  <si>
    <t>Total</t>
  </si>
  <si>
    <t>Per lag</t>
  </si>
  <si>
    <t>Tillgodo</t>
  </si>
  <si>
    <t>Kommentarer</t>
  </si>
  <si>
    <t>Norrköpings HK</t>
  </si>
  <si>
    <t>28016</t>
  </si>
  <si>
    <t>Alingsås HK</t>
  </si>
  <si>
    <t>11493</t>
  </si>
  <si>
    <t>IK Bolton</t>
  </si>
  <si>
    <t>11411</t>
  </si>
  <si>
    <t>Sannadals SK</t>
  </si>
  <si>
    <t>Örebros SK HK Herr</t>
  </si>
  <si>
    <t>45569</t>
  </si>
  <si>
    <t>AIK</t>
  </si>
  <si>
    <t>39622</t>
  </si>
  <si>
    <t>Eskilstuna Guif IF</t>
  </si>
  <si>
    <t>1772</t>
  </si>
  <si>
    <t>Skåre HK</t>
  </si>
  <si>
    <t>29100</t>
  </si>
  <si>
    <t>HF Karlskrona</t>
  </si>
  <si>
    <t>HK Malmö</t>
  </si>
  <si>
    <t>40696</t>
  </si>
  <si>
    <t>IK Cyrus</t>
  </si>
  <si>
    <t>HK Country</t>
  </si>
  <si>
    <t>IFK Ystad HK</t>
  </si>
  <si>
    <t>IF Hallby HK</t>
  </si>
  <si>
    <t>Redbergslids IK</t>
  </si>
  <si>
    <t>3344</t>
  </si>
  <si>
    <t>Lödde Vikings HK</t>
  </si>
  <si>
    <t>HK Skövde</t>
  </si>
  <si>
    <t>11523</t>
  </si>
  <si>
    <t>IK Baltichov</t>
  </si>
  <si>
    <t>Ystads IF HF</t>
  </si>
  <si>
    <t>31064</t>
  </si>
  <si>
    <t>OV Helsingborg HK</t>
  </si>
  <si>
    <t>11368</t>
  </si>
  <si>
    <t>IFK Malmö HF</t>
  </si>
  <si>
    <t>Växjö HF</t>
  </si>
  <si>
    <t>KFUM Trollhättan</t>
  </si>
  <si>
    <t>11507</t>
  </si>
  <si>
    <t>BK Heid</t>
  </si>
  <si>
    <t>HK Farmen</t>
  </si>
  <si>
    <t>HK Aranäs</t>
  </si>
  <si>
    <t>VästeråsIrsta HF</t>
  </si>
  <si>
    <t>IFK Bankeryd</t>
  </si>
  <si>
    <t>IF Kristianstad</t>
  </si>
  <si>
    <t>IFK Tumba HK</t>
  </si>
  <si>
    <t>28899</t>
  </si>
  <si>
    <t>Vinslövs HK</t>
  </si>
  <si>
    <t>IK Sävehof</t>
  </si>
  <si>
    <t>11290</t>
  </si>
  <si>
    <t>H43 Lund HF</t>
  </si>
  <si>
    <t>51071</t>
  </si>
  <si>
    <t>HK eRPing</t>
  </si>
  <si>
    <t>11542</t>
  </si>
  <si>
    <t>Stenungsunds HK</t>
  </si>
  <si>
    <t>Marks HK</t>
  </si>
  <si>
    <t>GF Kroppskultur</t>
  </si>
  <si>
    <t>39265</t>
  </si>
  <si>
    <t>Hammarby IF HF</t>
  </si>
  <si>
    <t>34930</t>
  </si>
  <si>
    <t xml:space="preserve">Lugi HF </t>
  </si>
  <si>
    <t>29244</t>
  </si>
  <si>
    <t>Skara HK</t>
  </si>
  <si>
    <t>Enköpings HF</t>
  </si>
  <si>
    <t>11477</t>
  </si>
  <si>
    <t>Halmstad HF</t>
  </si>
  <si>
    <t>11298</t>
  </si>
  <si>
    <t>Åkersberga HK</t>
  </si>
  <si>
    <t>Tyresö Handboll</t>
  </si>
  <si>
    <t>45454</t>
  </si>
  <si>
    <t>Kävlinge HK</t>
  </si>
  <si>
    <t>11346</t>
  </si>
  <si>
    <t>Rimbo HK Roslagen</t>
  </si>
  <si>
    <t>Torslanda HK</t>
  </si>
  <si>
    <t>Uppsala HK</t>
  </si>
  <si>
    <t>HK Silwing-Troja</t>
  </si>
  <si>
    <t>11437</t>
  </si>
  <si>
    <t>LIF Lindesberg</t>
  </si>
  <si>
    <t>HK Önnerediterna</t>
  </si>
  <si>
    <t>Vassunda IF</t>
  </si>
  <si>
    <t xml:space="preserve">Önnereds HK </t>
  </si>
  <si>
    <t>21667</t>
  </si>
  <si>
    <t>Bodens BK HF</t>
  </si>
  <si>
    <t>Årsta AIK HF</t>
  </si>
  <si>
    <t>Borlänge HK</t>
  </si>
  <si>
    <t>11240</t>
  </si>
  <si>
    <t>HF SIF</t>
  </si>
  <si>
    <t>11481</t>
  </si>
  <si>
    <t>Kungälvs HK</t>
  </si>
  <si>
    <t>11270</t>
  </si>
  <si>
    <t>Genomsnittskostnad:</t>
  </si>
  <si>
    <t>Kostnadsfördelning USM F18 steg 1</t>
  </si>
  <si>
    <t>Arbrå HK</t>
  </si>
  <si>
    <t>Huddinge HK</t>
  </si>
  <si>
    <t>11423</t>
  </si>
  <si>
    <t>Härnösands HK</t>
  </si>
  <si>
    <t>11559</t>
  </si>
  <si>
    <t>Vallentuna HK</t>
  </si>
  <si>
    <t>IFK Nyköping</t>
  </si>
  <si>
    <t>2796</t>
  </si>
  <si>
    <t>Sävar IK</t>
  </si>
  <si>
    <t>Eksjö BK</t>
  </si>
  <si>
    <t>Lugi HF</t>
  </si>
  <si>
    <t>RP IF Linköping</t>
  </si>
  <si>
    <t>11555</t>
  </si>
  <si>
    <t>31719</t>
  </si>
  <si>
    <t>Kristianstad HK</t>
  </si>
  <si>
    <t>36746</t>
  </si>
  <si>
    <t>Skövde HF</t>
  </si>
  <si>
    <t>11522</t>
  </si>
  <si>
    <t>20835</t>
  </si>
  <si>
    <t>HK Guldkroken Hjo</t>
  </si>
  <si>
    <t>Höörs HK H 65</t>
  </si>
  <si>
    <t>11342</t>
  </si>
  <si>
    <t>Backa HK</t>
  </si>
  <si>
    <t>Eslövs IK</t>
  </si>
  <si>
    <t>11256</t>
  </si>
  <si>
    <t>28344</t>
  </si>
  <si>
    <t>37257</t>
  </si>
  <si>
    <t>HK Ankaret</t>
  </si>
  <si>
    <t>IK Lågan</t>
  </si>
  <si>
    <t>IF Hellton Karlstad</t>
  </si>
  <si>
    <t>Gustavsbergs IF HK</t>
  </si>
  <si>
    <t>Ludvika HF</t>
  </si>
  <si>
    <t>IFK Kristianstad</t>
  </si>
  <si>
    <t>2269</t>
  </si>
  <si>
    <t>Särökometernas HK</t>
  </si>
  <si>
    <t>11305</t>
  </si>
  <si>
    <t>Önnereds HK</t>
  </si>
  <si>
    <t>Kärra HF</t>
  </si>
  <si>
    <t>29197</t>
  </si>
  <si>
    <t>11297</t>
  </si>
  <si>
    <t>Stavsten HK U</t>
  </si>
  <si>
    <t>Tibro HK</t>
  </si>
  <si>
    <t>Mörrums GOIS HK</t>
  </si>
  <si>
    <t>23451</t>
  </si>
  <si>
    <t>Norrköpings KvIK</t>
  </si>
  <si>
    <t>11553</t>
  </si>
  <si>
    <t>Kungsängens SK</t>
  </si>
  <si>
    <t>2658</t>
  </si>
  <si>
    <t>Skara HF</t>
  </si>
  <si>
    <t>29318</t>
  </si>
  <si>
    <t>32650</t>
  </si>
  <si>
    <t>11532</t>
  </si>
  <si>
    <t>Lidingö SK (arr steg 1)</t>
  </si>
  <si>
    <t>Lysekils HK</t>
  </si>
  <si>
    <t>Skuru IK</t>
  </si>
  <si>
    <t>3650</t>
  </si>
  <si>
    <t>Spånga HK</t>
  </si>
  <si>
    <t>26679</t>
  </si>
  <si>
    <t>Skogås HK</t>
  </si>
  <si>
    <t>11438</t>
  </si>
  <si>
    <t>Gökstens BK</t>
  </si>
  <si>
    <t>Skånela IF</t>
  </si>
  <si>
    <t>Kostnadsfördelning USM F16 steg 1</t>
  </si>
  <si>
    <t>Alfta GIF Handboll</t>
  </si>
  <si>
    <t>39753</t>
  </si>
  <si>
    <t>Ludvika HF 1</t>
  </si>
  <si>
    <t>11243</t>
  </si>
  <si>
    <t xml:space="preserve">Skuru IK </t>
  </si>
  <si>
    <t>Falu HK</t>
  </si>
  <si>
    <t>Strömnäs GIF HK</t>
  </si>
  <si>
    <t xml:space="preserve">Gökstens BK </t>
  </si>
  <si>
    <t>11467</t>
  </si>
  <si>
    <t>HK Cliff</t>
  </si>
  <si>
    <t>Backa HK 1</t>
  </si>
  <si>
    <t>36046</t>
  </si>
  <si>
    <t>40516</t>
  </si>
  <si>
    <t xml:space="preserve">Kungälvs HK </t>
  </si>
  <si>
    <t>Ramunder HK</t>
  </si>
  <si>
    <t>GT Söder HK</t>
  </si>
  <si>
    <t xml:space="preserve">Skåre HK </t>
  </si>
  <si>
    <t>Vintrosa IS</t>
  </si>
  <si>
    <t>GF Kroppskultur 2</t>
  </si>
  <si>
    <t xml:space="preserve">Huddinge HK </t>
  </si>
  <si>
    <t>Sollentuna HK</t>
  </si>
  <si>
    <t>11439</t>
  </si>
  <si>
    <t>Strands IF</t>
  </si>
  <si>
    <t>3860</t>
  </si>
  <si>
    <t>Sundsvalls HK</t>
  </si>
  <si>
    <t>Kiruna HK</t>
  </si>
  <si>
    <t>19893</t>
  </si>
  <si>
    <t>Lidingö SK</t>
  </si>
  <si>
    <t>44209</t>
  </si>
  <si>
    <t>1526</t>
  </si>
  <si>
    <t>HK Lidköping</t>
  </si>
  <si>
    <t>11509</t>
  </si>
  <si>
    <t>Ystads IF HF 2</t>
  </si>
  <si>
    <t>KFUM Kalmar HK</t>
  </si>
  <si>
    <t>11393</t>
  </si>
  <si>
    <t>HK Varberg</t>
  </si>
  <si>
    <t>Ronneby HK</t>
  </si>
  <si>
    <t>Ystad IF HF 1</t>
  </si>
  <si>
    <t>Halmstad HF Svart</t>
  </si>
  <si>
    <t xml:space="preserve">IK Baltichov </t>
  </si>
  <si>
    <t>11230</t>
  </si>
  <si>
    <t xml:space="preserve">IFK Kristianstad </t>
  </si>
  <si>
    <t>IFK Malmö HF Gul</t>
  </si>
  <si>
    <t>23792</t>
  </si>
  <si>
    <t>Skövde HF 1</t>
  </si>
  <si>
    <t>Stenungsunds HK Vit</t>
  </si>
  <si>
    <t>11408</t>
  </si>
  <si>
    <t>Åhus Handboll</t>
  </si>
  <si>
    <t>Skövde HF 2</t>
  </si>
  <si>
    <t>Stavsten HK Ungdom</t>
  </si>
  <si>
    <t>45754</t>
  </si>
  <si>
    <t>Stenungsunds HK Röd</t>
  </si>
  <si>
    <t>Alingsås HK 1</t>
  </si>
  <si>
    <t>Kvibergs HK</t>
  </si>
  <si>
    <t>HK Aranäs gul</t>
  </si>
  <si>
    <t>Vetlanda HF</t>
  </si>
  <si>
    <t>1992</t>
  </si>
  <si>
    <t>GF Kroppskultur 1</t>
  </si>
  <si>
    <t>H43 Lund HF 1</t>
  </si>
  <si>
    <t>2292</t>
  </si>
  <si>
    <t>Habo HK</t>
  </si>
  <si>
    <t>HK Järnvägen</t>
  </si>
  <si>
    <t>IF Hellton</t>
  </si>
  <si>
    <t>IFK Malmö HF Vit</t>
  </si>
  <si>
    <t>Torslanda HK 2</t>
  </si>
  <si>
    <t>HK Aranäs blå</t>
  </si>
  <si>
    <t>Halmstad HF Röd</t>
  </si>
  <si>
    <t>IK Sävehof Gul</t>
  </si>
  <si>
    <t>Örebro SK U</t>
  </si>
  <si>
    <t xml:space="preserve">Särökometernas HK </t>
  </si>
  <si>
    <t>11327</t>
  </si>
  <si>
    <t>HK Aranäs vit</t>
  </si>
  <si>
    <t>Torslanda HK 1</t>
  </si>
  <si>
    <t>H43 Lund HF 2</t>
  </si>
  <si>
    <t>IK Sävehof Svart</t>
  </si>
  <si>
    <t xml:space="preserve">AIK </t>
  </si>
  <si>
    <t>Eskilstuna Guif IF 2</t>
  </si>
  <si>
    <t>Lugi HF 3</t>
  </si>
  <si>
    <t>Sikeå SK</t>
  </si>
  <si>
    <t>Täby HBK</t>
  </si>
  <si>
    <t xml:space="preserve">Hammarby IF HF </t>
  </si>
  <si>
    <t>Eskilstuna Guif IF 1</t>
  </si>
  <si>
    <t>IF Hallby HK 1</t>
  </si>
  <si>
    <t>Haninge HK</t>
  </si>
  <si>
    <t>IF Hallby HK 2</t>
  </si>
  <si>
    <t>Lugi HF 1</t>
  </si>
  <si>
    <t>Önnereds HK 2</t>
  </si>
  <si>
    <t>43601</t>
  </si>
  <si>
    <t>Lugi HF 2</t>
  </si>
  <si>
    <t>3967</t>
  </si>
  <si>
    <t>Västerviks HF</t>
  </si>
  <si>
    <t>Önnereds HK 1</t>
  </si>
  <si>
    <t xml:space="preserve">RP IF Linköping </t>
  </si>
  <si>
    <t>3660</t>
  </si>
  <si>
    <t>Gimonäs Umeå IF</t>
  </si>
  <si>
    <t>Kostnadsfördelning USM P16 steg 1</t>
  </si>
  <si>
    <t xml:space="preserve">Borlänge HK </t>
  </si>
  <si>
    <t>Skå IK</t>
  </si>
  <si>
    <t>Täby HBK 1</t>
  </si>
  <si>
    <t>11455</t>
  </si>
  <si>
    <t xml:space="preserve">LIF Lindesberg </t>
  </si>
  <si>
    <t>Malmslätt Ljungsbro HF</t>
  </si>
  <si>
    <t>VästeråsIrsta HF 1</t>
  </si>
  <si>
    <t>Enköpings HF 1</t>
  </si>
  <si>
    <t>37170</t>
  </si>
  <si>
    <t>Täby HBK 2</t>
  </si>
  <si>
    <t>Eslövs HF</t>
  </si>
  <si>
    <t>Redbergslids IK Vit</t>
  </si>
  <si>
    <t xml:space="preserve">IF Kristianstad </t>
  </si>
  <si>
    <t>11345</t>
  </si>
  <si>
    <t>HK Bollebygd</t>
  </si>
  <si>
    <t>Redbergslids IK Blå</t>
  </si>
  <si>
    <t>Ystads IF HF 1</t>
  </si>
  <si>
    <t>Ljunghusens HK</t>
  </si>
  <si>
    <t>Mölndals HF</t>
  </si>
  <si>
    <t>HP Tibro</t>
  </si>
  <si>
    <t>11306</t>
  </si>
  <si>
    <t>IFK Skövde HK 1</t>
  </si>
  <si>
    <t>27211</t>
  </si>
  <si>
    <t xml:space="preserve">Åhus Handboll </t>
  </si>
  <si>
    <t xml:space="preserve">IFK Bankeryd </t>
  </si>
  <si>
    <t>IK Sund</t>
  </si>
  <si>
    <t>11363</t>
  </si>
  <si>
    <t>11521</t>
  </si>
  <si>
    <t>Örebros SK U</t>
  </si>
  <si>
    <t>Brännans HF</t>
  </si>
  <si>
    <t>11479</t>
  </si>
  <si>
    <t>IFK Skövde HK 2</t>
  </si>
  <si>
    <t>11497</t>
  </si>
  <si>
    <t>Kostnadsfördelning USM P14 steg 1</t>
  </si>
  <si>
    <t>Brännans HF 1</t>
  </si>
  <si>
    <t>45765</t>
  </si>
  <si>
    <t>Bålsta IF</t>
  </si>
  <si>
    <t>Sundsvall HK</t>
  </si>
  <si>
    <t>11560</t>
  </si>
  <si>
    <t>Enköping HF</t>
  </si>
  <si>
    <t>Jakobsbergs GOIF</t>
  </si>
  <si>
    <t>Brännans HF 2</t>
  </si>
  <si>
    <t>HP Skövde 90</t>
  </si>
  <si>
    <t>Hammarby IF HF 1</t>
  </si>
  <si>
    <t>IFK Hammarö</t>
  </si>
  <si>
    <t>Arvika HK</t>
  </si>
  <si>
    <t>HK Brukspôjkera</t>
  </si>
  <si>
    <t xml:space="preserve">Täby HBK </t>
  </si>
  <si>
    <t>Höörs HK H65</t>
  </si>
  <si>
    <t>BK Heid Svart</t>
  </si>
  <si>
    <t xml:space="preserve">HK Ankaret </t>
  </si>
  <si>
    <t>HK Varberg Grön</t>
  </si>
  <si>
    <t>BK Heid Röd</t>
  </si>
  <si>
    <t>Dalby GIF</t>
  </si>
  <si>
    <t>Örebro SK U 1</t>
  </si>
  <si>
    <t>11482</t>
  </si>
  <si>
    <t>11338</t>
  </si>
  <si>
    <t xml:space="preserve">Halmstad HF </t>
  </si>
  <si>
    <t>Strömstad HK</t>
  </si>
  <si>
    <t>Hammarby IF HF 2</t>
  </si>
  <si>
    <t>HK Varberg Svart</t>
  </si>
  <si>
    <t>11414</t>
  </si>
  <si>
    <t>4337</t>
  </si>
  <si>
    <t>HK Aranäs Blå</t>
  </si>
  <si>
    <t>IFK Skövde HK Blå</t>
  </si>
  <si>
    <t>Örebro SK U 2</t>
  </si>
  <si>
    <t>Vadstena HF</t>
  </si>
  <si>
    <t>HK Aranäs Vit</t>
  </si>
  <si>
    <t>IFK Skövde HK Vit</t>
  </si>
  <si>
    <t>HK Laponia</t>
  </si>
  <si>
    <t>Kostnadsfördelning USM F14 steg 1</t>
  </si>
  <si>
    <t>40068</t>
  </si>
  <si>
    <t>Skövde HF Vit</t>
  </si>
  <si>
    <t>24859</t>
  </si>
  <si>
    <t>IFK Kristinehamn 1</t>
  </si>
  <si>
    <t xml:space="preserve">Tingsryds HK </t>
  </si>
  <si>
    <t>IFK Mariefred</t>
  </si>
  <si>
    <t>Edsbyns IF HF</t>
  </si>
  <si>
    <t>Stenungsunds HK 1</t>
  </si>
  <si>
    <t>IFK Kristinehamn 2</t>
  </si>
  <si>
    <t>IF Hallby HK Blå</t>
  </si>
  <si>
    <t>37129</t>
  </si>
  <si>
    <t>HF Karlskrona Blå</t>
  </si>
  <si>
    <t xml:space="preserve">IFK Malmö HF </t>
  </si>
  <si>
    <t>Kungälvs HK 2</t>
  </si>
  <si>
    <t>11353</t>
  </si>
  <si>
    <t xml:space="preserve">BK Heid </t>
  </si>
  <si>
    <t>OV Helsingborg HK 1</t>
  </si>
  <si>
    <t>Kungälvs HK 1</t>
  </si>
  <si>
    <t>HK Karlskrona Svart</t>
  </si>
  <si>
    <t>Katrineholms AIK</t>
  </si>
  <si>
    <t>11405</t>
  </si>
  <si>
    <t>Staffanstorps HK</t>
  </si>
  <si>
    <t>Torslanda HK Röd</t>
  </si>
  <si>
    <t>Ale Handboll</t>
  </si>
  <si>
    <t xml:space="preserve">Melleruds HK </t>
  </si>
  <si>
    <t>Bollstanäs SK</t>
  </si>
  <si>
    <t>IK Baltichov Blå</t>
  </si>
  <si>
    <t>Tillberga IK Handboll</t>
  </si>
  <si>
    <t>Djurgårdshof IK</t>
  </si>
  <si>
    <t>IK Baltichov Vit</t>
  </si>
  <si>
    <t>11382</t>
  </si>
  <si>
    <t>26059</t>
  </si>
  <si>
    <t>HK Ankaret Röd</t>
  </si>
  <si>
    <t>Torslanda HK Blå</t>
  </si>
  <si>
    <t>HK Ankaret Vit</t>
  </si>
  <si>
    <t>HF Limhamn</t>
  </si>
  <si>
    <t>Stenungsunds HK 2</t>
  </si>
  <si>
    <t>Tollarps IF</t>
  </si>
  <si>
    <t>4420</t>
  </si>
  <si>
    <t>Skövde HF Röd</t>
  </si>
  <si>
    <t>Mantorps IF HF</t>
  </si>
  <si>
    <t xml:space="preserve">IFK Tumba HK </t>
  </si>
  <si>
    <t>Härnösands HK 2</t>
  </si>
  <si>
    <t xml:space="preserve">Kiruna HK </t>
  </si>
  <si>
    <t>3868</t>
  </si>
  <si>
    <t>IFK Örebro</t>
  </si>
  <si>
    <t>Härnösands HK 1</t>
  </si>
  <si>
    <t>IFK Rättvik HK</t>
  </si>
  <si>
    <t>Kalix HK</t>
  </si>
  <si>
    <t>38614</t>
  </si>
  <si>
    <t>Sen urdragning</t>
  </si>
  <si>
    <t>KFUM Ulricehamn</t>
  </si>
  <si>
    <t>H43 Lund HF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</si>
</sst>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9">
    <font>
      <sz val="11"/>
      <color theme="1"/>
      <name val="Calibri"/>
      <scheme val="minor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333333"/>
      <name val="&quot;Helvetica Neue&quot;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rgb="FF333333"/>
      <name val="Calibri"/>
      <family val="2"/>
      <scheme val="major"/>
    </font>
    <font>
      <sz val="11"/>
      <color rgb="FFFF000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1"/>
      <color rgb="FFFF0000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7A7A7A"/>
        <bgColor rgb="FF7A7A7A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8" fillId="0" borderId="0" xfId="0" applyFont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164" fontId="9" fillId="6" borderId="1" xfId="0" applyNumberFormat="1" applyFont="1" applyFill="1" applyBorder="1" applyAlignment="1">
      <alignment horizontal="left" vertical="center"/>
    </xf>
    <xf numFmtId="164" fontId="9" fillId="6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vertical="center"/>
    </xf>
    <xf numFmtId="164" fontId="11" fillId="3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164" fontId="13" fillId="0" borderId="2" xfId="0" applyNumberFormat="1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1" fillId="3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/>
    <xf numFmtId="0" fontId="17" fillId="6" borderId="1" xfId="0" applyFont="1" applyFill="1" applyBorder="1" applyAlignment="1">
      <alignment horizontal="left" vertical="center"/>
    </xf>
    <xf numFmtId="164" fontId="17" fillId="6" borderId="1" xfId="0" applyNumberFormat="1" applyFont="1" applyFill="1" applyBorder="1" applyAlignment="1">
      <alignment horizontal="left" vertical="center"/>
    </xf>
    <xf numFmtId="164" fontId="17" fillId="6" borderId="1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vertical="center"/>
    </xf>
    <xf numFmtId="0" fontId="12" fillId="3" borderId="3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wrapText="1"/>
    </xf>
    <xf numFmtId="0" fontId="11" fillId="3" borderId="3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wrapText="1"/>
    </xf>
    <xf numFmtId="0" fontId="15" fillId="4" borderId="3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3" xfId="0" applyFont="1" applyFill="1" applyBorder="1" applyAlignment="1">
      <alignment horizontal="left"/>
    </xf>
    <xf numFmtId="164" fontId="4" fillId="7" borderId="2" xfId="0" applyNumberFormat="1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wrapText="1"/>
    </xf>
    <xf numFmtId="164" fontId="10" fillId="3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wrapText="1"/>
    </xf>
    <xf numFmtId="0" fontId="16" fillId="0" borderId="5" xfId="0" applyFont="1" applyBorder="1" applyAlignment="1">
      <alignment horizontal="left" vertical="center"/>
    </xf>
    <xf numFmtId="164" fontId="18" fillId="0" borderId="2" xfId="0" applyNumberFormat="1" applyFont="1" applyBorder="1" applyAlignment="1">
      <alignment horizontal="left" vertical="center"/>
    </xf>
    <xf numFmtId="0" fontId="16" fillId="5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5" borderId="0" xfId="0" applyFont="1" applyFill="1" applyAlignment="1">
      <alignment horizontal="left"/>
    </xf>
  </cellXfs>
  <cellStyles count="1">
    <cellStyle name="Normal" xfId="0" builtinId="0"/>
  </cellStyles>
  <dxfs count="6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selection activeCell="A15" sqref="A15"/>
    </sheetView>
  </sheetViews>
  <sheetFormatPr defaultColWidth="14.42578125" defaultRowHeight="15" customHeight="1"/>
  <cols>
    <col min="1" max="1" width="28.42578125" customWidth="1"/>
    <col min="2" max="2" width="14.85546875" style="106" customWidth="1"/>
    <col min="3" max="3" width="9" customWidth="1"/>
    <col min="4" max="4" width="10" customWidth="1"/>
    <col min="5" max="5" width="11.140625" customWidth="1"/>
    <col min="6" max="6" width="10.85546875" customWidth="1"/>
    <col min="7" max="7" width="11.28515625" customWidth="1"/>
    <col min="8" max="8" width="13" customWidth="1"/>
    <col min="9" max="9" width="10.85546875" customWidth="1"/>
    <col min="10" max="10" width="35.140625" customWidth="1"/>
    <col min="11" max="11" width="10.140625" customWidth="1"/>
    <col min="12" max="26" width="8.85546875" customWidth="1"/>
  </cols>
  <sheetData>
    <row r="1" spans="1:26" ht="31.5">
      <c r="A1" s="1" t="s">
        <v>0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37" t="s">
        <v>16</v>
      </c>
      <c r="B4" s="38" t="s">
        <v>17</v>
      </c>
      <c r="C4" s="39">
        <v>1</v>
      </c>
      <c r="D4" s="40">
        <v>6000</v>
      </c>
      <c r="E4" s="39"/>
      <c r="F4" s="40">
        <f t="shared" ref="F4:F16" si="0">(E4*75)+D4</f>
        <v>6000</v>
      </c>
      <c r="G4" s="40">
        <v>5232</v>
      </c>
      <c r="H4" s="40">
        <f>G4/4</f>
        <v>1308</v>
      </c>
      <c r="I4" s="40">
        <f t="shared" ref="I4:I35" si="1">F4+H4-$I$65</f>
        <v>2559.5666666666666</v>
      </c>
      <c r="J4" s="7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41" t="s">
        <v>18</v>
      </c>
      <c r="B5" s="42" t="s">
        <v>19</v>
      </c>
      <c r="C5" s="43">
        <v>1</v>
      </c>
      <c r="D5" s="44"/>
      <c r="E5" s="43">
        <v>58</v>
      </c>
      <c r="F5" s="44">
        <f t="shared" si="0"/>
        <v>4350</v>
      </c>
      <c r="G5" s="44"/>
      <c r="H5" s="44">
        <f t="shared" ref="H5:H7" si="2">H4</f>
        <v>1308</v>
      </c>
      <c r="I5" s="45">
        <f t="shared" si="1"/>
        <v>909.56666666666661</v>
      </c>
      <c r="J5" s="4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41" t="s">
        <v>20</v>
      </c>
      <c r="B6" s="42" t="s">
        <v>21</v>
      </c>
      <c r="C6" s="43">
        <v>1</v>
      </c>
      <c r="D6" s="44"/>
      <c r="E6" s="43">
        <v>32</v>
      </c>
      <c r="F6" s="44">
        <f t="shared" si="0"/>
        <v>2400</v>
      </c>
      <c r="G6" s="44"/>
      <c r="H6" s="44">
        <f t="shared" si="2"/>
        <v>1308</v>
      </c>
      <c r="I6" s="45">
        <f t="shared" si="1"/>
        <v>-1040.4333333333334</v>
      </c>
      <c r="J6" s="4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41" t="s">
        <v>22</v>
      </c>
      <c r="B7" s="42">
        <v>3518</v>
      </c>
      <c r="C7" s="43">
        <v>1</v>
      </c>
      <c r="D7" s="44"/>
      <c r="E7" s="43">
        <v>31</v>
      </c>
      <c r="F7" s="44">
        <f t="shared" si="0"/>
        <v>2325</v>
      </c>
      <c r="G7" s="44"/>
      <c r="H7" s="44">
        <f t="shared" si="2"/>
        <v>1308</v>
      </c>
      <c r="I7" s="45">
        <f t="shared" si="1"/>
        <v>-1115.4333333333334</v>
      </c>
      <c r="J7" s="4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37" t="s">
        <v>23</v>
      </c>
      <c r="B8" s="38" t="s">
        <v>24</v>
      </c>
      <c r="C8" s="39">
        <v>2</v>
      </c>
      <c r="D8" s="40">
        <v>6000</v>
      </c>
      <c r="E8" s="39"/>
      <c r="F8" s="40">
        <f t="shared" si="0"/>
        <v>6000</v>
      </c>
      <c r="G8" s="40">
        <v>4324</v>
      </c>
      <c r="H8" s="40">
        <f>G8/4</f>
        <v>1081</v>
      </c>
      <c r="I8" s="40">
        <f t="shared" si="1"/>
        <v>2332.5666666666666</v>
      </c>
      <c r="J8" s="3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43" t="s">
        <v>25</v>
      </c>
      <c r="B9" s="46" t="s">
        <v>26</v>
      </c>
      <c r="C9" s="43">
        <v>2</v>
      </c>
      <c r="D9" s="44"/>
      <c r="E9" s="43">
        <v>39</v>
      </c>
      <c r="F9" s="44">
        <f t="shared" si="0"/>
        <v>2925</v>
      </c>
      <c r="G9" s="44"/>
      <c r="H9" s="44">
        <f t="shared" ref="H9:H11" si="3">H8</f>
        <v>1081</v>
      </c>
      <c r="I9" s="45">
        <f t="shared" si="1"/>
        <v>-742.43333333333339</v>
      </c>
      <c r="J9" s="4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43" t="s">
        <v>27</v>
      </c>
      <c r="B10" s="42" t="s">
        <v>28</v>
      </c>
      <c r="C10" s="43">
        <v>2</v>
      </c>
      <c r="D10" s="44"/>
      <c r="E10" s="43">
        <v>18</v>
      </c>
      <c r="F10" s="44">
        <f t="shared" si="0"/>
        <v>1350</v>
      </c>
      <c r="G10" s="44"/>
      <c r="H10" s="44">
        <f t="shared" si="3"/>
        <v>1081</v>
      </c>
      <c r="I10" s="45">
        <f t="shared" si="1"/>
        <v>-2317.4333333333334</v>
      </c>
      <c r="J10" s="4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41" t="s">
        <v>29</v>
      </c>
      <c r="B11" s="42" t="s">
        <v>30</v>
      </c>
      <c r="C11" s="43">
        <v>2</v>
      </c>
      <c r="D11" s="44"/>
      <c r="E11" s="43">
        <v>24</v>
      </c>
      <c r="F11" s="44">
        <f t="shared" si="0"/>
        <v>1800</v>
      </c>
      <c r="G11" s="44"/>
      <c r="H11" s="44">
        <f t="shared" si="3"/>
        <v>1081</v>
      </c>
      <c r="I11" s="45">
        <f t="shared" si="1"/>
        <v>-1867.4333333333334</v>
      </c>
      <c r="J11" s="4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37" t="s">
        <v>31</v>
      </c>
      <c r="B12" s="60">
        <v>2167</v>
      </c>
      <c r="C12" s="39">
        <v>3</v>
      </c>
      <c r="D12" s="40">
        <v>6000</v>
      </c>
      <c r="E12" s="39"/>
      <c r="F12" s="40">
        <f t="shared" si="0"/>
        <v>6000</v>
      </c>
      <c r="G12" s="40">
        <v>2792</v>
      </c>
      <c r="H12" s="40">
        <f>G12/4</f>
        <v>698</v>
      </c>
      <c r="I12" s="40">
        <f t="shared" si="1"/>
        <v>1949.5666666666666</v>
      </c>
      <c r="J12" s="3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56" t="s">
        <v>32</v>
      </c>
      <c r="B13" s="62" t="s">
        <v>33</v>
      </c>
      <c r="C13" s="58">
        <v>3</v>
      </c>
      <c r="D13" s="44"/>
      <c r="E13" s="43">
        <v>40</v>
      </c>
      <c r="F13" s="44">
        <f t="shared" si="0"/>
        <v>3000</v>
      </c>
      <c r="G13" s="44"/>
      <c r="H13" s="44">
        <f t="shared" ref="H13:H15" si="4">H12</f>
        <v>698</v>
      </c>
      <c r="I13" s="45">
        <f t="shared" si="1"/>
        <v>-1050.4333333333334</v>
      </c>
      <c r="J13" s="4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56" t="s">
        <v>34</v>
      </c>
      <c r="B14" s="62">
        <v>1382</v>
      </c>
      <c r="C14" s="58">
        <v>3</v>
      </c>
      <c r="D14" s="44"/>
      <c r="E14" s="43">
        <v>47</v>
      </c>
      <c r="F14" s="44">
        <f t="shared" si="0"/>
        <v>3525</v>
      </c>
      <c r="G14" s="44"/>
      <c r="H14" s="44">
        <f t="shared" si="4"/>
        <v>698</v>
      </c>
      <c r="I14" s="45">
        <f t="shared" si="1"/>
        <v>-525.43333333333339</v>
      </c>
      <c r="J14" s="4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56" t="s">
        <v>35</v>
      </c>
      <c r="B15" s="101">
        <v>11497</v>
      </c>
      <c r="C15" s="58">
        <v>3</v>
      </c>
      <c r="D15" s="44"/>
      <c r="E15" s="43">
        <v>68</v>
      </c>
      <c r="F15" s="44">
        <f t="shared" si="0"/>
        <v>5100</v>
      </c>
      <c r="G15" s="48"/>
      <c r="H15" s="44">
        <f t="shared" si="4"/>
        <v>698</v>
      </c>
      <c r="I15" s="45">
        <f t="shared" si="1"/>
        <v>1049.5666666666666</v>
      </c>
      <c r="J15" s="4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57" t="s">
        <v>36</v>
      </c>
      <c r="B16" s="102">
        <v>32717</v>
      </c>
      <c r="C16" s="59">
        <v>4</v>
      </c>
      <c r="D16" s="40">
        <v>3000</v>
      </c>
      <c r="E16" s="39"/>
      <c r="F16" s="40">
        <f t="shared" si="0"/>
        <v>3000</v>
      </c>
      <c r="G16" s="40">
        <v>100</v>
      </c>
      <c r="H16" s="40">
        <f>G16/3</f>
        <v>33.333333333333336</v>
      </c>
      <c r="I16" s="40">
        <f t="shared" si="1"/>
        <v>-1715.1</v>
      </c>
      <c r="J16" s="3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56" t="s">
        <v>37</v>
      </c>
      <c r="B17" s="101">
        <v>37257</v>
      </c>
      <c r="C17" s="58">
        <v>4</v>
      </c>
      <c r="D17" s="44"/>
      <c r="E17" s="43">
        <v>58</v>
      </c>
      <c r="F17" s="44">
        <f t="shared" ref="F17:F26" si="5">(E17*75)+D17</f>
        <v>4350</v>
      </c>
      <c r="G17" s="44"/>
      <c r="H17" s="44">
        <f t="shared" ref="H17:H18" si="6">H16</f>
        <v>33.333333333333336</v>
      </c>
      <c r="I17" s="45">
        <f t="shared" si="1"/>
        <v>-365.10000000000036</v>
      </c>
      <c r="J17" s="4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56" t="s">
        <v>38</v>
      </c>
      <c r="B18" s="62" t="s">
        <v>39</v>
      </c>
      <c r="C18" s="58">
        <v>4</v>
      </c>
      <c r="D18" s="44"/>
      <c r="E18" s="43">
        <v>65</v>
      </c>
      <c r="F18" s="44">
        <f t="shared" si="5"/>
        <v>4875</v>
      </c>
      <c r="G18" s="44"/>
      <c r="H18" s="44">
        <f t="shared" si="6"/>
        <v>33.333333333333336</v>
      </c>
      <c r="I18" s="45">
        <f t="shared" si="1"/>
        <v>159.89999999999964</v>
      </c>
      <c r="J18" s="4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25" t="s">
        <v>132</v>
      </c>
      <c r="B19" s="126">
        <v>11327</v>
      </c>
      <c r="C19" s="127">
        <v>4</v>
      </c>
      <c r="D19" s="48"/>
      <c r="E19" s="49"/>
      <c r="F19" s="48">
        <f t="shared" si="5"/>
        <v>0</v>
      </c>
      <c r="G19" s="48"/>
      <c r="H19" s="48">
        <v>0</v>
      </c>
      <c r="I19" s="128">
        <f t="shared" si="1"/>
        <v>-4748.4333333333334</v>
      </c>
      <c r="J19" s="49" t="s">
        <v>385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50" t="s">
        <v>40</v>
      </c>
      <c r="B20" s="61">
        <v>28344</v>
      </c>
      <c r="C20" s="39">
        <v>5</v>
      </c>
      <c r="D20" s="40">
        <v>6000</v>
      </c>
      <c r="E20" s="39"/>
      <c r="F20" s="40">
        <f t="shared" si="5"/>
        <v>6000</v>
      </c>
      <c r="G20" s="40">
        <v>1106</v>
      </c>
      <c r="H20" s="40">
        <f>G20/4</f>
        <v>276.5</v>
      </c>
      <c r="I20" s="40">
        <f t="shared" si="1"/>
        <v>1528.0666666666666</v>
      </c>
      <c r="J20" s="3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41" t="s">
        <v>41</v>
      </c>
      <c r="B21" s="42" t="s">
        <v>42</v>
      </c>
      <c r="C21" s="43">
        <v>5</v>
      </c>
      <c r="D21" s="44"/>
      <c r="E21" s="43">
        <v>71</v>
      </c>
      <c r="F21" s="44">
        <f t="shared" si="5"/>
        <v>5325</v>
      </c>
      <c r="G21" s="44"/>
      <c r="H21" s="44">
        <f t="shared" ref="H21:H23" si="7">H20</f>
        <v>276.5</v>
      </c>
      <c r="I21" s="45">
        <f t="shared" si="1"/>
        <v>853.06666666666661</v>
      </c>
      <c r="J21" s="4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41" t="s">
        <v>43</v>
      </c>
      <c r="B22" s="64">
        <v>11256</v>
      </c>
      <c r="C22" s="43">
        <v>5</v>
      </c>
      <c r="D22" s="44"/>
      <c r="E22" s="43">
        <v>50</v>
      </c>
      <c r="F22" s="44">
        <f t="shared" si="5"/>
        <v>3750</v>
      </c>
      <c r="G22" s="44"/>
      <c r="H22" s="44">
        <f t="shared" si="7"/>
        <v>276.5</v>
      </c>
      <c r="I22" s="45">
        <f t="shared" si="1"/>
        <v>-721.93333333333339</v>
      </c>
      <c r="J22" s="4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56" t="s">
        <v>44</v>
      </c>
      <c r="B23" s="62" t="s">
        <v>45</v>
      </c>
      <c r="C23" s="58">
        <v>5</v>
      </c>
      <c r="D23" s="44"/>
      <c r="E23" s="43">
        <v>15</v>
      </c>
      <c r="F23" s="44">
        <f t="shared" si="5"/>
        <v>1125</v>
      </c>
      <c r="G23" s="44"/>
      <c r="H23" s="44">
        <f t="shared" si="7"/>
        <v>276.5</v>
      </c>
      <c r="I23" s="45">
        <f t="shared" si="1"/>
        <v>-3346.9333333333334</v>
      </c>
      <c r="J23" s="4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57" t="s">
        <v>46</v>
      </c>
      <c r="B24" s="66" t="s">
        <v>47</v>
      </c>
      <c r="C24" s="59">
        <v>6</v>
      </c>
      <c r="D24" s="40">
        <v>6000</v>
      </c>
      <c r="E24" s="39"/>
      <c r="F24" s="40">
        <f t="shared" si="5"/>
        <v>6000</v>
      </c>
      <c r="G24" s="40">
        <v>1704</v>
      </c>
      <c r="H24" s="40">
        <f>G24/4</f>
        <v>426</v>
      </c>
      <c r="I24" s="40">
        <f t="shared" si="1"/>
        <v>1677.5666666666666</v>
      </c>
      <c r="J24" s="3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56" t="s">
        <v>48</v>
      </c>
      <c r="B25" s="103">
        <v>23792</v>
      </c>
      <c r="C25" s="58">
        <v>6</v>
      </c>
      <c r="D25" s="44"/>
      <c r="E25" s="43">
        <v>13</v>
      </c>
      <c r="F25" s="44">
        <f t="shared" si="5"/>
        <v>975</v>
      </c>
      <c r="G25" s="44"/>
      <c r="H25" s="44">
        <f t="shared" ref="H25:H27" si="8">H24</f>
        <v>426</v>
      </c>
      <c r="I25" s="45">
        <f t="shared" si="1"/>
        <v>-3347.4333333333334</v>
      </c>
      <c r="J25" s="4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56" t="s">
        <v>49</v>
      </c>
      <c r="B26" s="101">
        <v>11408</v>
      </c>
      <c r="C26" s="58">
        <v>6</v>
      </c>
      <c r="D26" s="44"/>
      <c r="E26" s="43">
        <v>37</v>
      </c>
      <c r="F26" s="44">
        <f t="shared" si="5"/>
        <v>2775</v>
      </c>
      <c r="G26" s="44"/>
      <c r="H26" s="44">
        <f t="shared" si="8"/>
        <v>426</v>
      </c>
      <c r="I26" s="45">
        <f t="shared" si="1"/>
        <v>-1547.4333333333334</v>
      </c>
      <c r="J26" s="4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56" t="s">
        <v>50</v>
      </c>
      <c r="B27" s="62" t="s">
        <v>51</v>
      </c>
      <c r="C27" s="58">
        <v>6</v>
      </c>
      <c r="D27" s="44"/>
      <c r="E27" s="43">
        <v>57</v>
      </c>
      <c r="F27" s="44">
        <f t="shared" ref="F27:F29" si="9">(E27*75)+D27</f>
        <v>4275</v>
      </c>
      <c r="G27" s="44"/>
      <c r="H27" s="44">
        <f t="shared" si="8"/>
        <v>426</v>
      </c>
      <c r="I27" s="45">
        <f t="shared" si="1"/>
        <v>-47.433333333333394</v>
      </c>
      <c r="J27" s="4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57" t="s">
        <v>52</v>
      </c>
      <c r="B28" s="67">
        <v>1992</v>
      </c>
      <c r="C28" s="59">
        <v>7</v>
      </c>
      <c r="D28" s="40">
        <v>6000</v>
      </c>
      <c r="E28" s="39"/>
      <c r="F28" s="40">
        <f t="shared" si="9"/>
        <v>6000</v>
      </c>
      <c r="G28" s="40">
        <v>1441</v>
      </c>
      <c r="H28" s="40">
        <f>G28/4</f>
        <v>360.25</v>
      </c>
      <c r="I28" s="40">
        <f t="shared" si="1"/>
        <v>1611.8166666666666</v>
      </c>
      <c r="J28" s="3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56" t="s">
        <v>53</v>
      </c>
      <c r="B29" s="101">
        <v>11340</v>
      </c>
      <c r="C29" s="58">
        <v>7</v>
      </c>
      <c r="D29" s="44"/>
      <c r="E29" s="43">
        <v>52</v>
      </c>
      <c r="F29" s="44">
        <f t="shared" si="9"/>
        <v>3900</v>
      </c>
      <c r="G29" s="44"/>
      <c r="H29" s="44">
        <f t="shared" ref="H29:H31" si="10">H28</f>
        <v>360.25</v>
      </c>
      <c r="I29" s="45">
        <f t="shared" si="1"/>
        <v>-488.18333333333339</v>
      </c>
      <c r="J29" s="4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63" t="s">
        <v>54</v>
      </c>
      <c r="B30" s="68">
        <v>11297</v>
      </c>
      <c r="C30" s="58">
        <v>7</v>
      </c>
      <c r="D30" s="44"/>
      <c r="E30" s="43">
        <v>5</v>
      </c>
      <c r="F30" s="44">
        <f t="shared" ref="F30:F59" si="11">(E30*75)+D30</f>
        <v>375</v>
      </c>
      <c r="G30" s="44"/>
      <c r="H30" s="44">
        <f t="shared" si="10"/>
        <v>360.25</v>
      </c>
      <c r="I30" s="45">
        <f t="shared" si="1"/>
        <v>-4013.1833333333334</v>
      </c>
      <c r="J30" s="4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56" t="s">
        <v>55</v>
      </c>
      <c r="B31" s="68">
        <v>11532</v>
      </c>
      <c r="C31" s="58">
        <v>7</v>
      </c>
      <c r="D31" s="44"/>
      <c r="E31" s="43">
        <v>78</v>
      </c>
      <c r="F31" s="44">
        <f t="shared" si="11"/>
        <v>5850</v>
      </c>
      <c r="G31" s="44"/>
      <c r="H31" s="44">
        <f t="shared" si="10"/>
        <v>360.25</v>
      </c>
      <c r="I31" s="45">
        <f t="shared" si="1"/>
        <v>1461.8166666666666</v>
      </c>
      <c r="J31" s="4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57" t="s">
        <v>56</v>
      </c>
      <c r="B32" s="102">
        <v>24859</v>
      </c>
      <c r="C32" s="59">
        <v>8</v>
      </c>
      <c r="D32" s="40">
        <v>6000</v>
      </c>
      <c r="E32" s="39"/>
      <c r="F32" s="40">
        <f t="shared" si="11"/>
        <v>6000</v>
      </c>
      <c r="G32" s="40">
        <v>1738</v>
      </c>
      <c r="H32" s="40">
        <f>G32/4</f>
        <v>434.5</v>
      </c>
      <c r="I32" s="40">
        <f t="shared" si="1"/>
        <v>1686.0666666666666</v>
      </c>
      <c r="J32" s="3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51" t="s">
        <v>57</v>
      </c>
      <c r="B33" s="65">
        <v>11345</v>
      </c>
      <c r="C33" s="43">
        <v>8</v>
      </c>
      <c r="D33" s="44"/>
      <c r="E33" s="43">
        <v>48</v>
      </c>
      <c r="F33" s="44">
        <f t="shared" si="11"/>
        <v>3600</v>
      </c>
      <c r="G33" s="44"/>
      <c r="H33" s="44">
        <f t="shared" ref="H33:H34" si="12">H32</f>
        <v>434.5</v>
      </c>
      <c r="I33" s="45">
        <f t="shared" si="1"/>
        <v>-713.93333333333339</v>
      </c>
      <c r="J33" s="4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41" t="s">
        <v>58</v>
      </c>
      <c r="B34" s="42" t="s">
        <v>59</v>
      </c>
      <c r="C34" s="43">
        <v>8</v>
      </c>
      <c r="D34" s="44"/>
      <c r="E34" s="43">
        <v>62</v>
      </c>
      <c r="F34" s="44">
        <f t="shared" si="11"/>
        <v>4650</v>
      </c>
      <c r="G34" s="44"/>
      <c r="H34" s="44">
        <f t="shared" si="12"/>
        <v>434.5</v>
      </c>
      <c r="I34" s="45">
        <f t="shared" si="1"/>
        <v>336.06666666666661</v>
      </c>
      <c r="J34" s="4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43" t="s">
        <v>60</v>
      </c>
      <c r="B35" s="43">
        <v>28212</v>
      </c>
      <c r="C35" s="43">
        <v>8</v>
      </c>
      <c r="D35" s="44"/>
      <c r="E35" s="43">
        <v>44</v>
      </c>
      <c r="F35" s="44">
        <f t="shared" si="11"/>
        <v>3300</v>
      </c>
      <c r="G35" s="44"/>
      <c r="H35" s="44">
        <f>H32</f>
        <v>434.5</v>
      </c>
      <c r="I35" s="45">
        <f t="shared" si="1"/>
        <v>-1013.9333333333334</v>
      </c>
      <c r="J35" s="4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37" t="s">
        <v>61</v>
      </c>
      <c r="B36" s="38" t="s">
        <v>62</v>
      </c>
      <c r="C36" s="39">
        <v>9</v>
      </c>
      <c r="D36" s="40">
        <v>6000</v>
      </c>
      <c r="E36" s="39"/>
      <c r="F36" s="40">
        <f t="shared" si="11"/>
        <v>6000</v>
      </c>
      <c r="G36" s="40">
        <v>1165</v>
      </c>
      <c r="H36" s="40">
        <f>G36/4</f>
        <v>291.25</v>
      </c>
      <c r="I36" s="40">
        <f t="shared" ref="I36:I63" si="13">F36+H36-$I$65</f>
        <v>1542.8166666666666</v>
      </c>
      <c r="J36" s="3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41" t="s">
        <v>63</v>
      </c>
      <c r="B37" s="42" t="s">
        <v>64</v>
      </c>
      <c r="C37" s="43">
        <v>9</v>
      </c>
      <c r="D37" s="44"/>
      <c r="E37" s="43">
        <v>54</v>
      </c>
      <c r="F37" s="44">
        <f t="shared" si="11"/>
        <v>4050</v>
      </c>
      <c r="G37" s="44"/>
      <c r="H37" s="44">
        <f t="shared" ref="H37:H39" si="14">H36</f>
        <v>291.25</v>
      </c>
      <c r="I37" s="45">
        <f t="shared" si="13"/>
        <v>-407.18333333333339</v>
      </c>
      <c r="J37" s="4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41" t="s">
        <v>65</v>
      </c>
      <c r="B38" s="42" t="s">
        <v>66</v>
      </c>
      <c r="C38" s="43">
        <v>9</v>
      </c>
      <c r="D38" s="44"/>
      <c r="E38" s="43">
        <v>53</v>
      </c>
      <c r="F38" s="44">
        <f t="shared" si="11"/>
        <v>3975</v>
      </c>
      <c r="G38" s="44"/>
      <c r="H38" s="44">
        <f t="shared" si="14"/>
        <v>291.25</v>
      </c>
      <c r="I38" s="45">
        <f t="shared" si="13"/>
        <v>-482.18333333333339</v>
      </c>
      <c r="J38" s="4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43" t="s">
        <v>67</v>
      </c>
      <c r="B39" s="42">
        <v>20835</v>
      </c>
      <c r="C39" s="43">
        <v>9</v>
      </c>
      <c r="D39" s="44"/>
      <c r="E39" s="43">
        <v>11</v>
      </c>
      <c r="F39" s="44">
        <f t="shared" si="11"/>
        <v>825</v>
      </c>
      <c r="G39" s="44"/>
      <c r="H39" s="44">
        <f t="shared" si="14"/>
        <v>291.25</v>
      </c>
      <c r="I39" s="45">
        <f t="shared" si="13"/>
        <v>-3632.1833333333334</v>
      </c>
      <c r="J39" s="4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50" t="s">
        <v>68</v>
      </c>
      <c r="B40" s="104">
        <v>4128</v>
      </c>
      <c r="C40" s="39">
        <v>10</v>
      </c>
      <c r="D40" s="40">
        <v>6000</v>
      </c>
      <c r="E40" s="39"/>
      <c r="F40" s="40">
        <f t="shared" si="11"/>
        <v>6000</v>
      </c>
      <c r="G40" s="40">
        <v>3321</v>
      </c>
      <c r="H40" s="40">
        <f>G40/4</f>
        <v>830.25</v>
      </c>
      <c r="I40" s="40">
        <f t="shared" si="13"/>
        <v>2081.8166666666666</v>
      </c>
      <c r="J40" s="3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41" t="s">
        <v>69</v>
      </c>
      <c r="B41" s="46" t="s">
        <v>70</v>
      </c>
      <c r="C41" s="43">
        <v>10</v>
      </c>
      <c r="D41" s="44"/>
      <c r="E41" s="43">
        <v>29</v>
      </c>
      <c r="F41" s="44">
        <f t="shared" si="11"/>
        <v>2175</v>
      </c>
      <c r="G41" s="44"/>
      <c r="H41" s="44">
        <f t="shared" ref="H41:H43" si="15">H40</f>
        <v>830.25</v>
      </c>
      <c r="I41" s="45">
        <f t="shared" si="13"/>
        <v>-1743.1833333333334</v>
      </c>
      <c r="J41" s="4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41" t="s">
        <v>71</v>
      </c>
      <c r="B42" s="42" t="s">
        <v>72</v>
      </c>
      <c r="C42" s="43">
        <v>10</v>
      </c>
      <c r="D42" s="44"/>
      <c r="E42" s="43">
        <v>90</v>
      </c>
      <c r="F42" s="44">
        <f t="shared" si="11"/>
        <v>6750</v>
      </c>
      <c r="G42" s="44"/>
      <c r="H42" s="44">
        <f t="shared" si="15"/>
        <v>830.25</v>
      </c>
      <c r="I42" s="45">
        <f t="shared" si="13"/>
        <v>2831.8166666666666</v>
      </c>
      <c r="J42" s="4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41" t="s">
        <v>73</v>
      </c>
      <c r="B43" s="42" t="s">
        <v>74</v>
      </c>
      <c r="C43" s="43">
        <v>10</v>
      </c>
      <c r="D43" s="44"/>
      <c r="E43" s="43">
        <v>47</v>
      </c>
      <c r="F43" s="44">
        <f t="shared" si="11"/>
        <v>3525</v>
      </c>
      <c r="G43" s="44"/>
      <c r="H43" s="44">
        <f t="shared" si="15"/>
        <v>830.25</v>
      </c>
      <c r="I43" s="45">
        <f t="shared" si="13"/>
        <v>-393.18333333333339</v>
      </c>
      <c r="J43" s="4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37" t="s">
        <v>75</v>
      </c>
      <c r="B44" s="38">
        <v>11521</v>
      </c>
      <c r="C44" s="39">
        <v>11</v>
      </c>
      <c r="D44" s="40">
        <v>6000</v>
      </c>
      <c r="E44" s="39"/>
      <c r="F44" s="40">
        <f t="shared" si="11"/>
        <v>6000</v>
      </c>
      <c r="G44" s="40">
        <v>1254</v>
      </c>
      <c r="H44" s="40">
        <f>G44/4</f>
        <v>313.5</v>
      </c>
      <c r="I44" s="40">
        <f t="shared" si="13"/>
        <v>1565.0666666666666</v>
      </c>
      <c r="J44" s="3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52" t="s">
        <v>76</v>
      </c>
      <c r="B45" s="42" t="s">
        <v>77</v>
      </c>
      <c r="C45" s="43">
        <v>11</v>
      </c>
      <c r="D45" s="44"/>
      <c r="E45" s="43">
        <v>56</v>
      </c>
      <c r="F45" s="44">
        <f t="shared" si="11"/>
        <v>4200</v>
      </c>
      <c r="G45" s="44"/>
      <c r="H45" s="44">
        <f t="shared" ref="H45:H47" si="16">H44</f>
        <v>313.5</v>
      </c>
      <c r="I45" s="45">
        <f t="shared" si="13"/>
        <v>-234.93333333333339</v>
      </c>
      <c r="J45" s="4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41" t="s">
        <v>78</v>
      </c>
      <c r="B46" s="42" t="s">
        <v>79</v>
      </c>
      <c r="C46" s="43">
        <v>11</v>
      </c>
      <c r="D46" s="44"/>
      <c r="E46" s="43">
        <v>53</v>
      </c>
      <c r="F46" s="44">
        <f t="shared" si="11"/>
        <v>3975</v>
      </c>
      <c r="G46" s="44"/>
      <c r="H46" s="44">
        <f t="shared" si="16"/>
        <v>313.5</v>
      </c>
      <c r="I46" s="45">
        <f t="shared" si="13"/>
        <v>-459.93333333333339</v>
      </c>
      <c r="J46" s="43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>
      <c r="A47" s="41" t="s">
        <v>80</v>
      </c>
      <c r="B47" s="105">
        <v>21402</v>
      </c>
      <c r="C47" s="43">
        <v>11</v>
      </c>
      <c r="D47" s="44"/>
      <c r="E47" s="43">
        <v>73</v>
      </c>
      <c r="F47" s="44">
        <f t="shared" si="11"/>
        <v>5475</v>
      </c>
      <c r="G47" s="44"/>
      <c r="H47" s="44">
        <f t="shared" si="16"/>
        <v>313.5</v>
      </c>
      <c r="I47" s="45">
        <f t="shared" si="13"/>
        <v>1040.0666666666666</v>
      </c>
      <c r="J47" s="4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50" t="s">
        <v>81</v>
      </c>
      <c r="B48" s="38" t="s">
        <v>82</v>
      </c>
      <c r="C48" s="39">
        <v>12</v>
      </c>
      <c r="D48" s="40">
        <v>6000</v>
      </c>
      <c r="E48" s="39"/>
      <c r="F48" s="40">
        <f t="shared" si="11"/>
        <v>6000</v>
      </c>
      <c r="G48" s="40">
        <v>2280</v>
      </c>
      <c r="H48" s="40">
        <f>G48/4</f>
        <v>570</v>
      </c>
      <c r="I48" s="40">
        <f t="shared" si="13"/>
        <v>1821.5666666666666</v>
      </c>
      <c r="J48" s="3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41" t="s">
        <v>83</v>
      </c>
      <c r="B49" s="42" t="s">
        <v>84</v>
      </c>
      <c r="C49" s="43">
        <v>12</v>
      </c>
      <c r="D49" s="44"/>
      <c r="E49" s="43">
        <v>121</v>
      </c>
      <c r="F49" s="44">
        <f t="shared" si="11"/>
        <v>9075</v>
      </c>
      <c r="G49" s="44"/>
      <c r="H49" s="44">
        <f t="shared" ref="H49:H50" si="17">H48</f>
        <v>570</v>
      </c>
      <c r="I49" s="45">
        <f t="shared" si="13"/>
        <v>4896.5666666666666</v>
      </c>
      <c r="J49" s="4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41" t="s">
        <v>85</v>
      </c>
      <c r="B50" s="42">
        <v>11479</v>
      </c>
      <c r="C50" s="43">
        <v>12</v>
      </c>
      <c r="D50" s="44"/>
      <c r="E50" s="43">
        <v>16</v>
      </c>
      <c r="F50" s="44">
        <f t="shared" si="11"/>
        <v>1200</v>
      </c>
      <c r="G50" s="44"/>
      <c r="H50" s="44">
        <f t="shared" si="17"/>
        <v>570</v>
      </c>
      <c r="I50" s="45">
        <f t="shared" si="13"/>
        <v>-2978.4333333333334</v>
      </c>
      <c r="J50" s="4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43" t="s">
        <v>86</v>
      </c>
      <c r="B51" s="43">
        <v>32650</v>
      </c>
      <c r="C51" s="43">
        <v>12</v>
      </c>
      <c r="D51" s="44"/>
      <c r="E51" s="43">
        <v>100</v>
      </c>
      <c r="F51" s="44">
        <f t="shared" si="11"/>
        <v>7500</v>
      </c>
      <c r="G51" s="44"/>
      <c r="H51" s="44">
        <f>H48</f>
        <v>570</v>
      </c>
      <c r="I51" s="45">
        <f t="shared" si="13"/>
        <v>3321.5666666666666</v>
      </c>
      <c r="J51" s="4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50" t="s">
        <v>87</v>
      </c>
      <c r="B52" s="71">
        <v>11482</v>
      </c>
      <c r="C52" s="39">
        <v>13</v>
      </c>
      <c r="D52" s="40">
        <v>6000</v>
      </c>
      <c r="E52" s="39"/>
      <c r="F52" s="40">
        <f t="shared" si="11"/>
        <v>6000</v>
      </c>
      <c r="G52" s="40">
        <v>2168</v>
      </c>
      <c r="H52" s="40">
        <f>G52/4</f>
        <v>542</v>
      </c>
      <c r="I52" s="40">
        <f t="shared" si="13"/>
        <v>1793.5666666666666</v>
      </c>
      <c r="J52" s="3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56" t="s">
        <v>88</v>
      </c>
      <c r="B53" s="62" t="s">
        <v>89</v>
      </c>
      <c r="C53" s="58">
        <v>13</v>
      </c>
      <c r="D53" s="44"/>
      <c r="E53" s="43">
        <v>16</v>
      </c>
      <c r="F53" s="44">
        <f t="shared" si="11"/>
        <v>1200</v>
      </c>
      <c r="G53" s="44"/>
      <c r="H53" s="44">
        <f t="shared" ref="H53:H55" si="18">H52</f>
        <v>542</v>
      </c>
      <c r="I53" s="45">
        <f t="shared" si="13"/>
        <v>-3006.4333333333334</v>
      </c>
      <c r="J53" s="4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69" t="s">
        <v>90</v>
      </c>
      <c r="B54" s="68">
        <v>2796</v>
      </c>
      <c r="C54" s="58">
        <v>13</v>
      </c>
      <c r="D54" s="44"/>
      <c r="E54" s="43">
        <v>36</v>
      </c>
      <c r="F54" s="44">
        <f t="shared" si="11"/>
        <v>2700</v>
      </c>
      <c r="G54" s="44"/>
      <c r="H54" s="44">
        <f t="shared" si="18"/>
        <v>542</v>
      </c>
      <c r="I54" s="45">
        <f t="shared" si="13"/>
        <v>-1506.4333333333334</v>
      </c>
      <c r="J54" s="4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56" t="s">
        <v>91</v>
      </c>
      <c r="B55" s="101">
        <v>11272</v>
      </c>
      <c r="C55" s="58">
        <v>13</v>
      </c>
      <c r="D55" s="48"/>
      <c r="E55" s="43">
        <v>93</v>
      </c>
      <c r="F55" s="44">
        <f t="shared" si="11"/>
        <v>6975</v>
      </c>
      <c r="G55" s="48"/>
      <c r="H55" s="44">
        <f t="shared" si="18"/>
        <v>542</v>
      </c>
      <c r="I55" s="45">
        <f t="shared" si="13"/>
        <v>2768.5666666666666</v>
      </c>
      <c r="J55" s="4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70" t="s">
        <v>92</v>
      </c>
      <c r="B56" s="73">
        <v>4337</v>
      </c>
      <c r="C56" s="59">
        <v>14</v>
      </c>
      <c r="D56" s="40">
        <v>3000</v>
      </c>
      <c r="E56" s="39"/>
      <c r="F56" s="40">
        <f t="shared" si="11"/>
        <v>3000</v>
      </c>
      <c r="G56" s="40">
        <v>881</v>
      </c>
      <c r="H56" s="40">
        <f>G56/3</f>
        <v>293.66666666666669</v>
      </c>
      <c r="I56" s="40">
        <f t="shared" si="13"/>
        <v>-1454.7666666666669</v>
      </c>
      <c r="J56" s="3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56" t="s">
        <v>93</v>
      </c>
      <c r="B57" s="62" t="s">
        <v>94</v>
      </c>
      <c r="C57" s="58">
        <v>14</v>
      </c>
      <c r="D57" s="48"/>
      <c r="E57" s="43">
        <v>94</v>
      </c>
      <c r="F57" s="44">
        <f t="shared" si="11"/>
        <v>7050</v>
      </c>
      <c r="G57" s="48"/>
      <c r="H57" s="44">
        <f t="shared" ref="H57" si="19">H56</f>
        <v>293.66666666666669</v>
      </c>
      <c r="I57" s="45">
        <f t="shared" si="13"/>
        <v>2595.2333333333336</v>
      </c>
      <c r="J57" s="4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56" t="s">
        <v>95</v>
      </c>
      <c r="B58" s="103">
        <v>11314</v>
      </c>
      <c r="C58" s="58">
        <v>14</v>
      </c>
      <c r="D58" s="48"/>
      <c r="E58" s="43">
        <v>177</v>
      </c>
      <c r="F58" s="44">
        <f t="shared" si="11"/>
        <v>13275</v>
      </c>
      <c r="G58" s="48"/>
      <c r="H58" s="44">
        <f>H57</f>
        <v>293.66666666666669</v>
      </c>
      <c r="I58" s="45">
        <f t="shared" si="13"/>
        <v>8820.2333333333336</v>
      </c>
      <c r="J58" s="4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125" t="s">
        <v>163</v>
      </c>
      <c r="B59" s="129">
        <v>11438</v>
      </c>
      <c r="C59" s="127">
        <v>14</v>
      </c>
      <c r="D59" s="48"/>
      <c r="E59" s="49"/>
      <c r="F59" s="48">
        <f t="shared" si="11"/>
        <v>0</v>
      </c>
      <c r="G59" s="48"/>
      <c r="H59" s="48">
        <v>0</v>
      </c>
      <c r="I59" s="128">
        <f t="shared" si="13"/>
        <v>-4748.4333333333334</v>
      </c>
      <c r="J59" s="49" t="s">
        <v>385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57" t="s">
        <v>96</v>
      </c>
      <c r="B60" s="102">
        <v>44209</v>
      </c>
      <c r="C60" s="59">
        <v>15</v>
      </c>
      <c r="D60" s="40">
        <v>6000</v>
      </c>
      <c r="E60" s="39"/>
      <c r="F60" s="40">
        <f t="shared" ref="F60:F63" si="20">(E60*75)+D60</f>
        <v>6000</v>
      </c>
      <c r="G60" s="40">
        <v>400</v>
      </c>
      <c r="H60" s="40">
        <f>G60/4</f>
        <v>100</v>
      </c>
      <c r="I60" s="40">
        <f t="shared" si="13"/>
        <v>1351.5666666666666</v>
      </c>
      <c r="J60" s="3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56" t="s">
        <v>97</v>
      </c>
      <c r="B61" s="62" t="s">
        <v>98</v>
      </c>
      <c r="C61" s="58">
        <v>15</v>
      </c>
      <c r="D61" s="44"/>
      <c r="E61" s="43">
        <v>44</v>
      </c>
      <c r="F61" s="44">
        <f t="shared" si="20"/>
        <v>3300</v>
      </c>
      <c r="G61" s="44"/>
      <c r="H61" s="44">
        <f t="shared" ref="H61:H63" si="21">H60</f>
        <v>100</v>
      </c>
      <c r="I61" s="45">
        <f t="shared" si="13"/>
        <v>-1348.4333333333334</v>
      </c>
      <c r="J61" s="4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56" t="s">
        <v>99</v>
      </c>
      <c r="B62" s="62" t="s">
        <v>100</v>
      </c>
      <c r="C62" s="58">
        <v>15</v>
      </c>
      <c r="D62" s="44"/>
      <c r="E62" s="43">
        <v>9</v>
      </c>
      <c r="F62" s="44">
        <f t="shared" si="20"/>
        <v>675</v>
      </c>
      <c r="G62" s="44"/>
      <c r="H62" s="44">
        <f t="shared" si="21"/>
        <v>100</v>
      </c>
      <c r="I62" s="45">
        <f t="shared" si="13"/>
        <v>-3973.4333333333334</v>
      </c>
      <c r="J62" s="4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41" t="s">
        <v>101</v>
      </c>
      <c r="B63" s="72" t="s">
        <v>102</v>
      </c>
      <c r="C63" s="43">
        <v>15</v>
      </c>
      <c r="D63" s="44"/>
      <c r="E63" s="43">
        <v>96</v>
      </c>
      <c r="F63" s="44">
        <f t="shared" si="20"/>
        <v>7200</v>
      </c>
      <c r="G63" s="44"/>
      <c r="H63" s="44">
        <f t="shared" si="21"/>
        <v>100</v>
      </c>
      <c r="I63" s="45">
        <f t="shared" si="13"/>
        <v>2551.5666666666666</v>
      </c>
      <c r="J63" s="4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53"/>
      <c r="B64" s="53"/>
      <c r="C64" s="53"/>
      <c r="D64" s="54"/>
      <c r="E64" s="53"/>
      <c r="F64" s="54">
        <f>SUM(F4:F63)</f>
        <v>255000</v>
      </c>
      <c r="G64" s="54"/>
      <c r="H64" s="54">
        <f>SUM(H4:H63)</f>
        <v>29906.000000000004</v>
      </c>
      <c r="I64" s="54">
        <f>F64+H64</f>
        <v>284906</v>
      </c>
      <c r="J64" s="54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53"/>
      <c r="B65" s="53"/>
      <c r="C65" s="53"/>
      <c r="D65" s="54"/>
      <c r="E65" s="53"/>
      <c r="F65" s="54"/>
      <c r="G65" s="54"/>
      <c r="H65" s="55" t="s">
        <v>103</v>
      </c>
      <c r="I65" s="54">
        <f>I64/(COUNTIF(A4:A63,"*"))</f>
        <v>4748.4333333333334</v>
      </c>
      <c r="J65" s="5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3"/>
      <c r="E66" s="2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3"/>
      <c r="E67" s="2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3"/>
      <c r="E68" s="2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3"/>
      <c r="E69" s="2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3"/>
      <c r="E70" s="2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3"/>
      <c r="E71" s="2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3"/>
      <c r="E72" s="2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3"/>
      <c r="E73" s="2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3"/>
      <c r="E74" s="2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3"/>
      <c r="E75" s="2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3"/>
      <c r="E76" s="2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3"/>
      <c r="E77" s="2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3"/>
      <c r="E78" s="2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3"/>
      <c r="E79" s="2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3"/>
      <c r="E80" s="2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3"/>
      <c r="E81" s="2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3"/>
      <c r="E82" s="2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3"/>
      <c r="E83" s="2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3"/>
      <c r="E84" s="2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3"/>
      <c r="E85" s="2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3"/>
      <c r="E86" s="2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3"/>
      <c r="E87" s="2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3"/>
      <c r="E973" s="2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3"/>
      <c r="E974" s="2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3"/>
      <c r="E975" s="2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3"/>
      <c r="E976" s="2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3"/>
      <c r="E977" s="2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3"/>
      <c r="E978" s="2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3"/>
      <c r="E979" s="2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3"/>
      <c r="E980" s="2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3"/>
      <c r="E981" s="2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3"/>
      <c r="E982" s="2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3"/>
      <c r="E983" s="2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3"/>
      <c r="E984" s="2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3"/>
      <c r="E985" s="2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3"/>
      <c r="E986" s="2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3"/>
      <c r="E987" s="2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3"/>
      <c r="E988" s="2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3"/>
      <c r="E989" s="2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3"/>
      <c r="E990" s="2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3"/>
      <c r="E991" s="2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3"/>
      <c r="E992" s="2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3"/>
      <c r="E993" s="2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3"/>
      <c r="E994" s="2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3"/>
      <c r="E995" s="2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3"/>
      <c r="E996" s="2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3"/>
      <c r="E997" s="2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3"/>
      <c r="E998" s="2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3"/>
      <c r="E999" s="2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3"/>
      <c r="E1000" s="2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3"/>
      <c r="E1001" s="2"/>
      <c r="F1001" s="3"/>
      <c r="G1001" s="3"/>
      <c r="H1001" s="3"/>
      <c r="I1001" s="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3"/>
      <c r="E1002" s="2"/>
      <c r="F1002" s="3"/>
      <c r="G1002" s="3"/>
      <c r="H1002" s="3"/>
      <c r="I1002" s="3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autoFilter ref="A3:J65" xr:uid="{00000000-0009-0000-0000-000000000000}">
    <sortState xmlns:xlrd2="http://schemas.microsoft.com/office/spreadsheetml/2017/richdata2" ref="A3:J65">
      <sortCondition ref="C3:C65"/>
    </sortState>
  </autoFilter>
  <conditionalFormatting sqref="I4:I63">
    <cfRule type="cellIs" dxfId="5" priority="1" operator="lessThan">
      <formula>0</formula>
    </cfRule>
  </conditionalFormatting>
  <pageMargins left="0.7" right="0.7" top="0.75" bottom="0.75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topLeftCell="A40" workbookViewId="0">
      <selection activeCell="A77" sqref="A77"/>
    </sheetView>
  </sheetViews>
  <sheetFormatPr defaultColWidth="14.42578125" defaultRowHeight="15" customHeight="1"/>
  <cols>
    <col min="1" max="1" width="25.28515625" customWidth="1"/>
    <col min="2" max="2" width="14.85546875" style="106" customWidth="1"/>
    <col min="3" max="3" width="9" customWidth="1"/>
    <col min="4" max="4" width="10" customWidth="1"/>
    <col min="5" max="5" width="11.42578125" customWidth="1"/>
    <col min="6" max="6" width="10.85546875" customWidth="1"/>
    <col min="7" max="7" width="11.28515625" customWidth="1"/>
    <col min="8" max="8" width="13" customWidth="1"/>
    <col min="9" max="9" width="11.7109375" customWidth="1"/>
    <col min="10" max="10" width="35.140625" customWidth="1"/>
    <col min="11" max="26" width="8.85546875" customWidth="1"/>
  </cols>
  <sheetData>
    <row r="1" spans="1:26" ht="31.5">
      <c r="A1" s="1" t="s">
        <v>104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0" t="s">
        <v>97</v>
      </c>
      <c r="B4" s="9">
        <v>11240</v>
      </c>
      <c r="C4" s="9">
        <v>1</v>
      </c>
      <c r="D4" s="10">
        <v>10000</v>
      </c>
      <c r="E4" s="9"/>
      <c r="F4" s="10">
        <f t="shared" ref="F4:F13" si="0">(E4*75)+D4</f>
        <v>10000</v>
      </c>
      <c r="G4" s="10">
        <v>9449</v>
      </c>
      <c r="H4" s="10">
        <f>G4/5</f>
        <v>1889.8</v>
      </c>
      <c r="I4" s="10">
        <f t="shared" ref="I4:I35" si="1">F4+H4-$I$76</f>
        <v>6347.2647887323938</v>
      </c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2" t="s">
        <v>105</v>
      </c>
      <c r="B5" s="113">
        <v>11309</v>
      </c>
      <c r="C5" s="13">
        <v>1</v>
      </c>
      <c r="D5" s="14"/>
      <c r="E5" s="13">
        <v>31</v>
      </c>
      <c r="F5" s="14">
        <f t="shared" si="0"/>
        <v>2325</v>
      </c>
      <c r="G5" s="14"/>
      <c r="H5" s="14">
        <f t="shared" ref="H5:H8" si="2">H4</f>
        <v>1889.8</v>
      </c>
      <c r="I5" s="15">
        <f t="shared" si="1"/>
        <v>-1327.7352112676053</v>
      </c>
      <c r="J5" s="1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2" t="s">
        <v>106</v>
      </c>
      <c r="B6" s="12" t="s">
        <v>107</v>
      </c>
      <c r="C6" s="13">
        <v>1</v>
      </c>
      <c r="D6" s="14"/>
      <c r="E6" s="13">
        <v>44</v>
      </c>
      <c r="F6" s="14">
        <f t="shared" si="0"/>
        <v>3300</v>
      </c>
      <c r="G6" s="14"/>
      <c r="H6" s="14">
        <f t="shared" si="2"/>
        <v>1889.8</v>
      </c>
      <c r="I6" s="15">
        <f t="shared" si="1"/>
        <v>-352.73521126760534</v>
      </c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3" t="s">
        <v>108</v>
      </c>
      <c r="B7" s="12" t="s">
        <v>109</v>
      </c>
      <c r="C7" s="13">
        <v>1</v>
      </c>
      <c r="D7" s="14"/>
      <c r="E7" s="13">
        <v>73</v>
      </c>
      <c r="F7" s="14">
        <f t="shared" si="0"/>
        <v>5475</v>
      </c>
      <c r="G7" s="14"/>
      <c r="H7" s="14">
        <f t="shared" si="2"/>
        <v>1889.8</v>
      </c>
      <c r="I7" s="15">
        <f t="shared" si="1"/>
        <v>1822.2647887323947</v>
      </c>
      <c r="J7" s="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2" t="s">
        <v>110</v>
      </c>
      <c r="B8" s="12">
        <v>11456</v>
      </c>
      <c r="C8" s="13">
        <v>1</v>
      </c>
      <c r="D8" s="14"/>
      <c r="E8" s="13">
        <v>42</v>
      </c>
      <c r="F8" s="14">
        <f t="shared" si="0"/>
        <v>3150</v>
      </c>
      <c r="G8" s="14"/>
      <c r="H8" s="14">
        <f t="shared" si="2"/>
        <v>1889.8</v>
      </c>
      <c r="I8" s="15">
        <f t="shared" si="1"/>
        <v>-502.73521126760534</v>
      </c>
      <c r="J8" s="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9" t="s">
        <v>25</v>
      </c>
      <c r="B9" s="8" t="s">
        <v>26</v>
      </c>
      <c r="C9" s="9">
        <v>2</v>
      </c>
      <c r="D9" s="10">
        <v>6000</v>
      </c>
      <c r="E9" s="9"/>
      <c r="F9" s="10">
        <f t="shared" si="0"/>
        <v>6000</v>
      </c>
      <c r="G9" s="10">
        <v>674</v>
      </c>
      <c r="H9" s="10">
        <f>G9/4</f>
        <v>168.5</v>
      </c>
      <c r="I9" s="10">
        <f t="shared" si="1"/>
        <v>625.96478873239448</v>
      </c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3" t="s">
        <v>52</v>
      </c>
      <c r="B10" s="13">
        <v>36046</v>
      </c>
      <c r="C10" s="13">
        <v>2</v>
      </c>
      <c r="D10" s="14"/>
      <c r="E10" s="13">
        <v>94</v>
      </c>
      <c r="F10" s="14">
        <f t="shared" si="0"/>
        <v>7050</v>
      </c>
      <c r="G10" s="14"/>
      <c r="H10" s="14">
        <f t="shared" ref="H10:H12" si="3">H9</f>
        <v>168.5</v>
      </c>
      <c r="I10" s="15">
        <f t="shared" si="1"/>
        <v>1675.9647887323945</v>
      </c>
      <c r="J10" s="1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2" t="s">
        <v>111</v>
      </c>
      <c r="B11" s="113">
        <v>2292</v>
      </c>
      <c r="C11" s="13">
        <v>2</v>
      </c>
      <c r="D11" s="14"/>
      <c r="E11" s="13">
        <v>20</v>
      </c>
      <c r="F11" s="14">
        <f t="shared" si="0"/>
        <v>1500</v>
      </c>
      <c r="G11" s="14"/>
      <c r="H11" s="14">
        <f t="shared" si="3"/>
        <v>168.5</v>
      </c>
      <c r="I11" s="15">
        <f t="shared" si="1"/>
        <v>-3874.0352112676055</v>
      </c>
      <c r="J11" s="1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2" t="s">
        <v>90</v>
      </c>
      <c r="B12" s="12" t="s">
        <v>112</v>
      </c>
      <c r="C12" s="13">
        <v>2</v>
      </c>
      <c r="D12" s="14"/>
      <c r="E12" s="13">
        <v>40</v>
      </c>
      <c r="F12" s="14">
        <f t="shared" si="0"/>
        <v>3000</v>
      </c>
      <c r="G12" s="14"/>
      <c r="H12" s="14">
        <f t="shared" si="3"/>
        <v>168.5</v>
      </c>
      <c r="I12" s="15">
        <f t="shared" si="1"/>
        <v>-2374.0352112676055</v>
      </c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0" t="s">
        <v>113</v>
      </c>
      <c r="B13" s="8">
        <v>3967</v>
      </c>
      <c r="C13" s="9">
        <v>3</v>
      </c>
      <c r="D13" s="10">
        <v>10000</v>
      </c>
      <c r="E13" s="9"/>
      <c r="F13" s="10">
        <f t="shared" si="0"/>
        <v>10000</v>
      </c>
      <c r="G13" s="10">
        <v>2351</v>
      </c>
      <c r="H13" s="10">
        <f>G13/5</f>
        <v>470.2</v>
      </c>
      <c r="I13" s="10">
        <f t="shared" si="1"/>
        <v>4927.6647887323952</v>
      </c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2" t="s">
        <v>76</v>
      </c>
      <c r="B14" s="12" t="s">
        <v>77</v>
      </c>
      <c r="C14" s="13">
        <v>3</v>
      </c>
      <c r="D14" s="14"/>
      <c r="E14" s="13">
        <v>127</v>
      </c>
      <c r="F14" s="14">
        <f>(E14*150)+D14</f>
        <v>19050</v>
      </c>
      <c r="G14" s="14"/>
      <c r="H14" s="14">
        <f t="shared" ref="H14:H17" si="4">H13</f>
        <v>470.2</v>
      </c>
      <c r="I14" s="15">
        <f t="shared" si="1"/>
        <v>13977.664788732396</v>
      </c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2" t="s">
        <v>71</v>
      </c>
      <c r="B15" s="13">
        <v>34930</v>
      </c>
      <c r="C15" s="13">
        <v>3</v>
      </c>
      <c r="D15" s="14"/>
      <c r="E15" s="13">
        <v>130</v>
      </c>
      <c r="F15" s="14">
        <f>(E15*150)+D15</f>
        <v>19500</v>
      </c>
      <c r="G15" s="14"/>
      <c r="H15" s="14">
        <f t="shared" si="4"/>
        <v>470.2</v>
      </c>
      <c r="I15" s="15">
        <f t="shared" si="1"/>
        <v>14427.664788732396</v>
      </c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2" t="s">
        <v>81</v>
      </c>
      <c r="B16" s="12" t="s">
        <v>82</v>
      </c>
      <c r="C16" s="13">
        <v>3</v>
      </c>
      <c r="D16" s="14"/>
      <c r="E16" s="13">
        <v>130</v>
      </c>
      <c r="F16" s="14">
        <f>(E16*150)+D16</f>
        <v>19500</v>
      </c>
      <c r="G16" s="14"/>
      <c r="H16" s="14">
        <f t="shared" si="4"/>
        <v>470.2</v>
      </c>
      <c r="I16" s="15">
        <f t="shared" si="1"/>
        <v>14427.664788732396</v>
      </c>
      <c r="J16" s="1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3" t="s">
        <v>87</v>
      </c>
      <c r="B17" s="12">
        <v>11482</v>
      </c>
      <c r="C17" s="13">
        <v>3</v>
      </c>
      <c r="D17" s="14"/>
      <c r="E17" s="13">
        <v>117</v>
      </c>
      <c r="F17" s="14">
        <f t="shared" ref="F17:F74" si="5">(E17*75)+D17</f>
        <v>8775</v>
      </c>
      <c r="G17" s="14"/>
      <c r="H17" s="14">
        <f t="shared" si="4"/>
        <v>470.2</v>
      </c>
      <c r="I17" s="15">
        <f t="shared" si="1"/>
        <v>3702.6647887323952</v>
      </c>
      <c r="J17" s="1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0" t="s">
        <v>114</v>
      </c>
      <c r="B18" s="9">
        <v>11382</v>
      </c>
      <c r="C18" s="9">
        <v>4</v>
      </c>
      <c r="D18" s="10">
        <v>6000</v>
      </c>
      <c r="E18" s="9"/>
      <c r="F18" s="10">
        <f t="shared" si="5"/>
        <v>6000</v>
      </c>
      <c r="G18" s="10">
        <v>3752</v>
      </c>
      <c r="H18" s="10">
        <f>G18/4</f>
        <v>938</v>
      </c>
      <c r="I18" s="10">
        <f t="shared" si="1"/>
        <v>1395.4647887323945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2" t="s">
        <v>115</v>
      </c>
      <c r="B19" s="12" t="s">
        <v>74</v>
      </c>
      <c r="C19" s="13">
        <v>4</v>
      </c>
      <c r="D19" s="14"/>
      <c r="E19" s="13">
        <v>60</v>
      </c>
      <c r="F19" s="14">
        <f t="shared" si="5"/>
        <v>4500</v>
      </c>
      <c r="G19" s="14"/>
      <c r="H19" s="14">
        <f t="shared" ref="H19:H21" si="6">H18</f>
        <v>938</v>
      </c>
      <c r="I19" s="15">
        <f t="shared" si="1"/>
        <v>-104.53521126760552</v>
      </c>
      <c r="J19" s="1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2" t="s">
        <v>116</v>
      </c>
      <c r="B20" s="12" t="s">
        <v>117</v>
      </c>
      <c r="C20" s="13">
        <v>4</v>
      </c>
      <c r="D20" s="18"/>
      <c r="E20" s="13">
        <v>24</v>
      </c>
      <c r="F20" s="14">
        <f t="shared" si="5"/>
        <v>1800</v>
      </c>
      <c r="G20" s="18"/>
      <c r="H20" s="14">
        <f t="shared" si="6"/>
        <v>938</v>
      </c>
      <c r="I20" s="15">
        <f t="shared" si="1"/>
        <v>-2804.5352112676055</v>
      </c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2" t="s">
        <v>44</v>
      </c>
      <c r="B21" s="12" t="s">
        <v>118</v>
      </c>
      <c r="C21" s="13">
        <v>4</v>
      </c>
      <c r="D21" s="14"/>
      <c r="E21" s="13">
        <v>61</v>
      </c>
      <c r="F21" s="14">
        <f t="shared" si="5"/>
        <v>4575</v>
      </c>
      <c r="G21" s="14"/>
      <c r="H21" s="14">
        <f t="shared" si="6"/>
        <v>938</v>
      </c>
      <c r="I21" s="15">
        <f t="shared" si="1"/>
        <v>-29.535211267605519</v>
      </c>
      <c r="J21" s="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08" t="s">
        <v>198</v>
      </c>
      <c r="B22" s="107">
        <v>11509</v>
      </c>
      <c r="C22" s="19">
        <v>4</v>
      </c>
      <c r="D22" s="18"/>
      <c r="E22" s="19"/>
      <c r="F22" s="18">
        <v>0</v>
      </c>
      <c r="G22" s="18"/>
      <c r="H22" s="18">
        <v>0</v>
      </c>
      <c r="I22" s="109">
        <f t="shared" si="1"/>
        <v>-5542.5352112676055</v>
      </c>
      <c r="J22" s="19" t="s">
        <v>385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0" t="s">
        <v>78</v>
      </c>
      <c r="B23" s="8" t="s">
        <v>79</v>
      </c>
      <c r="C23" s="9">
        <v>5</v>
      </c>
      <c r="D23" s="10">
        <v>10000</v>
      </c>
      <c r="E23" s="9"/>
      <c r="F23" s="10">
        <f t="shared" si="5"/>
        <v>10000</v>
      </c>
      <c r="G23" s="10">
        <v>3132</v>
      </c>
      <c r="H23" s="10">
        <f>G23/5</f>
        <v>626.4</v>
      </c>
      <c r="I23" s="10">
        <f t="shared" si="1"/>
        <v>5083.8647887323941</v>
      </c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2" t="s">
        <v>32</v>
      </c>
      <c r="B24" s="12" t="s">
        <v>33</v>
      </c>
      <c r="C24" s="13">
        <v>5</v>
      </c>
      <c r="D24" s="14"/>
      <c r="E24" s="13">
        <v>27</v>
      </c>
      <c r="F24" s="14">
        <f t="shared" si="5"/>
        <v>2025</v>
      </c>
      <c r="G24" s="14"/>
      <c r="H24" s="14">
        <f t="shared" ref="H24:H27" si="7">H23</f>
        <v>626.4</v>
      </c>
      <c r="I24" s="15">
        <f t="shared" si="1"/>
        <v>-2891.1352112676054</v>
      </c>
      <c r="J24" s="1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2" t="s">
        <v>119</v>
      </c>
      <c r="B25" s="12" t="s">
        <v>120</v>
      </c>
      <c r="C25" s="13">
        <v>5</v>
      </c>
      <c r="D25" s="14"/>
      <c r="E25" s="13">
        <v>26</v>
      </c>
      <c r="F25" s="14">
        <f t="shared" si="5"/>
        <v>1950</v>
      </c>
      <c r="G25" s="14"/>
      <c r="H25" s="14">
        <f t="shared" si="7"/>
        <v>626.4</v>
      </c>
      <c r="I25" s="15">
        <f t="shared" si="1"/>
        <v>-2966.1352112676054</v>
      </c>
      <c r="J25" s="1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2" t="s">
        <v>121</v>
      </c>
      <c r="B26" s="12" t="s">
        <v>122</v>
      </c>
      <c r="C26" s="13">
        <v>5</v>
      </c>
      <c r="D26" s="14"/>
      <c r="E26" s="13">
        <v>45</v>
      </c>
      <c r="F26" s="14">
        <f t="shared" si="5"/>
        <v>3375</v>
      </c>
      <c r="G26" s="14"/>
      <c r="H26" s="14">
        <f t="shared" si="7"/>
        <v>626.4</v>
      </c>
      <c r="I26" s="15">
        <f t="shared" si="1"/>
        <v>-1541.1352112676054</v>
      </c>
      <c r="J26" s="1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2" t="s">
        <v>67</v>
      </c>
      <c r="B27" s="12" t="s">
        <v>123</v>
      </c>
      <c r="C27" s="13">
        <v>5</v>
      </c>
      <c r="D27" s="14"/>
      <c r="E27" s="13">
        <v>37</v>
      </c>
      <c r="F27" s="14">
        <f t="shared" si="5"/>
        <v>2775</v>
      </c>
      <c r="G27" s="14"/>
      <c r="H27" s="14">
        <f t="shared" si="7"/>
        <v>626.4</v>
      </c>
      <c r="I27" s="15">
        <f t="shared" si="1"/>
        <v>-2141.1352112676054</v>
      </c>
      <c r="J27" s="1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0" t="s">
        <v>31</v>
      </c>
      <c r="B28" s="9">
        <v>2167</v>
      </c>
      <c r="C28" s="9">
        <v>6</v>
      </c>
      <c r="D28" s="10">
        <v>10000</v>
      </c>
      <c r="E28" s="9"/>
      <c r="F28" s="10">
        <f t="shared" si="5"/>
        <v>10000</v>
      </c>
      <c r="G28" s="10">
        <v>6119</v>
      </c>
      <c r="H28" s="10">
        <f>G28/5</f>
        <v>1223.8</v>
      </c>
      <c r="I28" s="10">
        <f t="shared" si="1"/>
        <v>5681.2647887323938</v>
      </c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2" t="s">
        <v>63</v>
      </c>
      <c r="B29" s="12" t="s">
        <v>64</v>
      </c>
      <c r="C29" s="13">
        <v>6</v>
      </c>
      <c r="D29" s="14"/>
      <c r="E29" s="13">
        <v>37</v>
      </c>
      <c r="F29" s="14">
        <f t="shared" si="5"/>
        <v>2775</v>
      </c>
      <c r="G29" s="14"/>
      <c r="H29" s="14">
        <f t="shared" ref="H29:H32" si="8">H28</f>
        <v>1223.8</v>
      </c>
      <c r="I29" s="15">
        <f t="shared" si="1"/>
        <v>-1543.7352112676053</v>
      </c>
      <c r="J29" s="1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2" t="s">
        <v>124</v>
      </c>
      <c r="B30" s="113">
        <v>11499</v>
      </c>
      <c r="C30" s="13">
        <v>6</v>
      </c>
      <c r="D30" s="14"/>
      <c r="E30" s="13">
        <v>59</v>
      </c>
      <c r="F30" s="14">
        <f t="shared" si="5"/>
        <v>4425</v>
      </c>
      <c r="G30" s="14"/>
      <c r="H30" s="14">
        <f t="shared" si="8"/>
        <v>1223.8</v>
      </c>
      <c r="I30" s="15">
        <f t="shared" si="1"/>
        <v>106.26478873239466</v>
      </c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2" t="s">
        <v>125</v>
      </c>
      <c r="B31" s="12" t="s">
        <v>126</v>
      </c>
      <c r="C31" s="13">
        <v>6</v>
      </c>
      <c r="D31" s="14"/>
      <c r="E31" s="13">
        <v>33</v>
      </c>
      <c r="F31" s="14">
        <f t="shared" si="5"/>
        <v>2475</v>
      </c>
      <c r="G31" s="14"/>
      <c r="H31" s="14">
        <f t="shared" si="8"/>
        <v>1223.8</v>
      </c>
      <c r="I31" s="15">
        <f t="shared" si="1"/>
        <v>-1843.7352112676053</v>
      </c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3" t="s">
        <v>96</v>
      </c>
      <c r="B32" s="113">
        <v>44209</v>
      </c>
      <c r="C32" s="13">
        <v>6</v>
      </c>
      <c r="D32" s="14"/>
      <c r="E32" s="13">
        <v>98</v>
      </c>
      <c r="F32" s="14">
        <f t="shared" si="5"/>
        <v>7350</v>
      </c>
      <c r="G32" s="14"/>
      <c r="H32" s="14">
        <f t="shared" si="8"/>
        <v>1223.8</v>
      </c>
      <c r="I32" s="15">
        <f t="shared" si="1"/>
        <v>3031.2647887323938</v>
      </c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0" t="s">
        <v>46</v>
      </c>
      <c r="B33" s="9">
        <v>11368</v>
      </c>
      <c r="C33" s="9">
        <v>7</v>
      </c>
      <c r="D33" s="10">
        <v>10000</v>
      </c>
      <c r="E33" s="9"/>
      <c r="F33" s="10">
        <f t="shared" si="5"/>
        <v>10000</v>
      </c>
      <c r="G33" s="10">
        <v>6091</v>
      </c>
      <c r="H33" s="10">
        <f>G33/5</f>
        <v>1218.2</v>
      </c>
      <c r="I33" s="10">
        <f t="shared" si="1"/>
        <v>5675.6647887323952</v>
      </c>
      <c r="J33" s="9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" customHeight="1">
      <c r="A34" s="13" t="s">
        <v>127</v>
      </c>
      <c r="B34" s="13">
        <v>36046</v>
      </c>
      <c r="C34" s="13">
        <v>7</v>
      </c>
      <c r="D34" s="14"/>
      <c r="E34" s="13">
        <v>44</v>
      </c>
      <c r="F34" s="14">
        <f t="shared" si="5"/>
        <v>3300</v>
      </c>
      <c r="G34" s="14"/>
      <c r="H34" s="14">
        <f t="shared" ref="H34:H37" si="9">H33</f>
        <v>1218.2</v>
      </c>
      <c r="I34" s="15">
        <f t="shared" si="1"/>
        <v>-1024.3352112676057</v>
      </c>
      <c r="J34" s="1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2" t="s">
        <v>128</v>
      </c>
      <c r="B35" s="13">
        <v>1526</v>
      </c>
      <c r="C35" s="13">
        <v>7</v>
      </c>
      <c r="D35" s="14"/>
      <c r="E35" s="13">
        <v>11</v>
      </c>
      <c r="F35" s="14">
        <f t="shared" si="5"/>
        <v>825</v>
      </c>
      <c r="G35" s="14"/>
      <c r="H35" s="14">
        <f t="shared" si="9"/>
        <v>1218.2</v>
      </c>
      <c r="I35" s="15">
        <f t="shared" si="1"/>
        <v>-3499.3352112676057</v>
      </c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2" t="s">
        <v>43</v>
      </c>
      <c r="B36" s="12" t="s">
        <v>129</v>
      </c>
      <c r="C36" s="13">
        <v>7</v>
      </c>
      <c r="D36" s="14"/>
      <c r="E36" s="13">
        <v>43</v>
      </c>
      <c r="F36" s="14">
        <f t="shared" si="5"/>
        <v>3225</v>
      </c>
      <c r="G36" s="14"/>
      <c r="H36" s="14">
        <f t="shared" si="9"/>
        <v>1218.2</v>
      </c>
      <c r="I36" s="15">
        <f t="shared" ref="I36:I67" si="10">F36+H36-$I$76</f>
        <v>-1099.3352112676057</v>
      </c>
      <c r="J36" s="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77" t="s">
        <v>40</v>
      </c>
      <c r="B37" s="78" t="s">
        <v>130</v>
      </c>
      <c r="C37" s="13">
        <v>7</v>
      </c>
      <c r="D37" s="14"/>
      <c r="E37" s="13">
        <v>9</v>
      </c>
      <c r="F37" s="14">
        <f t="shared" si="5"/>
        <v>675</v>
      </c>
      <c r="G37" s="14"/>
      <c r="H37" s="14">
        <f t="shared" si="9"/>
        <v>1218.2</v>
      </c>
      <c r="I37" s="15">
        <f t="shared" si="10"/>
        <v>-3649.3352112676057</v>
      </c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81" t="s">
        <v>37</v>
      </c>
      <c r="B38" s="82" t="s">
        <v>131</v>
      </c>
      <c r="C38" s="75">
        <v>8</v>
      </c>
      <c r="D38" s="10">
        <v>10000</v>
      </c>
      <c r="E38" s="9"/>
      <c r="F38" s="10">
        <f t="shared" si="5"/>
        <v>10000</v>
      </c>
      <c r="G38" s="10">
        <v>4225</v>
      </c>
      <c r="H38" s="10">
        <f>G38/5</f>
        <v>845</v>
      </c>
      <c r="I38" s="10">
        <f t="shared" si="10"/>
        <v>5302.4647887323945</v>
      </c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83" t="s">
        <v>132</v>
      </c>
      <c r="B39" s="84">
        <v>11327</v>
      </c>
      <c r="C39" s="76">
        <v>8</v>
      </c>
      <c r="D39" s="14"/>
      <c r="E39" s="13">
        <v>55</v>
      </c>
      <c r="F39" s="14">
        <f t="shared" si="5"/>
        <v>4125</v>
      </c>
      <c r="G39" s="14"/>
      <c r="H39" s="14">
        <f t="shared" ref="H39:H42" si="11">H38</f>
        <v>845</v>
      </c>
      <c r="I39" s="15">
        <f t="shared" si="10"/>
        <v>-572.53521126760552</v>
      </c>
      <c r="J39" s="1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" customHeight="1">
      <c r="A40" s="83" t="s">
        <v>49</v>
      </c>
      <c r="B40" s="114">
        <v>11408</v>
      </c>
      <c r="C40" s="76">
        <v>8</v>
      </c>
      <c r="D40" s="14"/>
      <c r="E40" s="13">
        <v>24</v>
      </c>
      <c r="F40" s="14">
        <f t="shared" si="5"/>
        <v>1800</v>
      </c>
      <c r="G40" s="14"/>
      <c r="H40" s="14">
        <f t="shared" si="11"/>
        <v>845</v>
      </c>
      <c r="I40" s="15">
        <f t="shared" si="10"/>
        <v>-2897.5352112676055</v>
      </c>
      <c r="J40" s="1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" customHeight="1">
      <c r="A41" s="83" t="s">
        <v>133</v>
      </c>
      <c r="B41" s="114">
        <v>11353</v>
      </c>
      <c r="C41" s="76">
        <v>8</v>
      </c>
      <c r="D41" s="14"/>
      <c r="E41" s="13">
        <v>47</v>
      </c>
      <c r="F41" s="14">
        <f t="shared" si="5"/>
        <v>3525</v>
      </c>
      <c r="G41" s="14"/>
      <c r="H41" s="14">
        <f t="shared" si="11"/>
        <v>845</v>
      </c>
      <c r="I41" s="15">
        <f t="shared" si="10"/>
        <v>-1172.5352112676055</v>
      </c>
      <c r="J41" s="1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83" t="s">
        <v>38</v>
      </c>
      <c r="B42" s="85">
        <v>3344</v>
      </c>
      <c r="C42" s="76">
        <v>8</v>
      </c>
      <c r="D42" s="18"/>
      <c r="E42" s="13">
        <v>30</v>
      </c>
      <c r="F42" s="14">
        <f t="shared" si="5"/>
        <v>2250</v>
      </c>
      <c r="G42" s="18"/>
      <c r="H42" s="14">
        <f t="shared" si="11"/>
        <v>845</v>
      </c>
      <c r="I42" s="15">
        <f t="shared" si="10"/>
        <v>-2447.5352112676055</v>
      </c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86" t="s">
        <v>134</v>
      </c>
      <c r="B43" s="86">
        <v>11489</v>
      </c>
      <c r="C43" s="75">
        <v>9</v>
      </c>
      <c r="D43" s="10">
        <v>10000</v>
      </c>
      <c r="E43" s="9"/>
      <c r="F43" s="10">
        <f t="shared" si="5"/>
        <v>10000</v>
      </c>
      <c r="G43" s="10">
        <v>1974</v>
      </c>
      <c r="H43" s="10">
        <f>G43/5</f>
        <v>394.8</v>
      </c>
      <c r="I43" s="10">
        <f t="shared" si="10"/>
        <v>4852.2647887323938</v>
      </c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83" t="s">
        <v>18</v>
      </c>
      <c r="B44" s="85" t="s">
        <v>19</v>
      </c>
      <c r="C44" s="76">
        <v>9</v>
      </c>
      <c r="D44" s="14"/>
      <c r="E44" s="13">
        <v>49</v>
      </c>
      <c r="F44" s="14">
        <f t="shared" si="5"/>
        <v>3675</v>
      </c>
      <c r="G44" s="14"/>
      <c r="H44" s="14">
        <f t="shared" ref="H44:H47" si="12">H43</f>
        <v>394.8</v>
      </c>
      <c r="I44" s="15">
        <f t="shared" si="10"/>
        <v>-1472.7352112676053</v>
      </c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79" t="s">
        <v>69</v>
      </c>
      <c r="B45" s="80" t="s">
        <v>70</v>
      </c>
      <c r="C45" s="13">
        <v>9</v>
      </c>
      <c r="D45" s="14"/>
      <c r="E45" s="13">
        <v>35</v>
      </c>
      <c r="F45" s="14">
        <f t="shared" si="5"/>
        <v>2625</v>
      </c>
      <c r="G45" s="14"/>
      <c r="H45" s="14">
        <f t="shared" si="12"/>
        <v>394.8</v>
      </c>
      <c r="I45" s="15">
        <f t="shared" si="10"/>
        <v>-2522.7352112676053</v>
      </c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13" t="s">
        <v>135</v>
      </c>
      <c r="B46" s="13">
        <v>39753</v>
      </c>
      <c r="C46" s="13">
        <v>9</v>
      </c>
      <c r="D46" s="14"/>
      <c r="E46" s="13">
        <v>61</v>
      </c>
      <c r="F46" s="14">
        <f t="shared" si="5"/>
        <v>4575</v>
      </c>
      <c r="G46" s="14"/>
      <c r="H46" s="14">
        <f t="shared" si="12"/>
        <v>394.8</v>
      </c>
      <c r="I46" s="15">
        <f t="shared" si="10"/>
        <v>-572.73521126760534</v>
      </c>
      <c r="J46" s="1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77" t="s">
        <v>136</v>
      </c>
      <c r="B47" s="78">
        <v>11243</v>
      </c>
      <c r="C47" s="89">
        <v>9</v>
      </c>
      <c r="D47" s="14"/>
      <c r="E47" s="13">
        <v>35</v>
      </c>
      <c r="F47" s="14">
        <f t="shared" si="5"/>
        <v>2625</v>
      </c>
      <c r="G47" s="14"/>
      <c r="H47" s="14">
        <f t="shared" si="12"/>
        <v>394.8</v>
      </c>
      <c r="I47" s="15">
        <f t="shared" si="10"/>
        <v>-2522.7352112676053</v>
      </c>
      <c r="J47" s="13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" customHeight="1">
      <c r="A48" s="81" t="s">
        <v>50</v>
      </c>
      <c r="B48" s="117">
        <v>11507</v>
      </c>
      <c r="C48" s="86">
        <v>10</v>
      </c>
      <c r="D48" s="87">
        <v>6000</v>
      </c>
      <c r="E48" s="9"/>
      <c r="F48" s="10">
        <f t="shared" si="5"/>
        <v>6000</v>
      </c>
      <c r="G48" s="10">
        <v>1452</v>
      </c>
      <c r="H48" s="10">
        <f>G48/4</f>
        <v>363</v>
      </c>
      <c r="I48" s="10">
        <f t="shared" si="10"/>
        <v>820.46478873239448</v>
      </c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83" t="s">
        <v>137</v>
      </c>
      <c r="B49" s="85" t="s">
        <v>138</v>
      </c>
      <c r="C49" s="84">
        <v>10</v>
      </c>
      <c r="D49" s="88"/>
      <c r="E49" s="13">
        <v>67</v>
      </c>
      <c r="F49" s="14">
        <f t="shared" si="5"/>
        <v>5025</v>
      </c>
      <c r="G49" s="14"/>
      <c r="H49" s="14">
        <f t="shared" ref="H49:H51" si="13">H48</f>
        <v>363</v>
      </c>
      <c r="I49" s="15">
        <f t="shared" si="10"/>
        <v>-154.53521126760552</v>
      </c>
      <c r="J49" s="1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83" t="s">
        <v>139</v>
      </c>
      <c r="B50" s="85" t="s">
        <v>140</v>
      </c>
      <c r="C50" s="84">
        <v>10</v>
      </c>
      <c r="D50" s="88"/>
      <c r="E50" s="13">
        <v>20</v>
      </c>
      <c r="F50" s="14">
        <f t="shared" si="5"/>
        <v>1500</v>
      </c>
      <c r="G50" s="14"/>
      <c r="H50" s="14">
        <f t="shared" si="13"/>
        <v>363</v>
      </c>
      <c r="I50" s="15">
        <f t="shared" si="10"/>
        <v>-3679.5352112676055</v>
      </c>
      <c r="J50" s="17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" customHeight="1">
      <c r="A51" s="84" t="s">
        <v>141</v>
      </c>
      <c r="B51" s="84">
        <v>21667</v>
      </c>
      <c r="C51" s="84">
        <v>10</v>
      </c>
      <c r="D51" s="88"/>
      <c r="E51" s="13">
        <v>17</v>
      </c>
      <c r="F51" s="14">
        <f t="shared" si="5"/>
        <v>1275</v>
      </c>
      <c r="G51" s="14"/>
      <c r="H51" s="14">
        <f t="shared" si="13"/>
        <v>363</v>
      </c>
      <c r="I51" s="15">
        <f t="shared" si="10"/>
        <v>-3904.5352112676055</v>
      </c>
      <c r="J51" s="1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81" t="s">
        <v>142</v>
      </c>
      <c r="B52" s="82" t="s">
        <v>143</v>
      </c>
      <c r="C52" s="86">
        <v>11</v>
      </c>
      <c r="D52" s="87">
        <v>6000</v>
      </c>
      <c r="E52" s="9"/>
      <c r="F52" s="10">
        <f t="shared" si="5"/>
        <v>6000</v>
      </c>
      <c r="G52" s="10">
        <v>1062</v>
      </c>
      <c r="H52" s="10">
        <f>G52/4</f>
        <v>265.5</v>
      </c>
      <c r="I52" s="10">
        <f t="shared" si="10"/>
        <v>722.96478873239448</v>
      </c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83" t="s">
        <v>54</v>
      </c>
      <c r="B53" s="85" t="s">
        <v>144</v>
      </c>
      <c r="C53" s="84">
        <v>11</v>
      </c>
      <c r="D53" s="88"/>
      <c r="E53" s="13">
        <v>8</v>
      </c>
      <c r="F53" s="14">
        <f t="shared" si="5"/>
        <v>600</v>
      </c>
      <c r="G53" s="14"/>
      <c r="H53" s="14">
        <f t="shared" ref="H53:H55" si="14">H52</f>
        <v>265.5</v>
      </c>
      <c r="I53" s="15">
        <f t="shared" si="10"/>
        <v>-4677.0352112676055</v>
      </c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83" t="s">
        <v>53</v>
      </c>
      <c r="B54" s="85">
        <v>11340</v>
      </c>
      <c r="C54" s="84">
        <v>11</v>
      </c>
      <c r="D54" s="88"/>
      <c r="E54" s="13">
        <v>55</v>
      </c>
      <c r="F54" s="14">
        <f t="shared" si="5"/>
        <v>4125</v>
      </c>
      <c r="G54" s="14"/>
      <c r="H54" s="14">
        <f t="shared" si="14"/>
        <v>265.5</v>
      </c>
      <c r="I54" s="15">
        <f t="shared" si="10"/>
        <v>-1152.0352112676055</v>
      </c>
      <c r="J54" s="1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91" t="s">
        <v>145</v>
      </c>
      <c r="B55" s="85">
        <v>44594</v>
      </c>
      <c r="C55" s="84">
        <v>11</v>
      </c>
      <c r="D55" s="88"/>
      <c r="E55" s="13">
        <v>63</v>
      </c>
      <c r="F55" s="14">
        <f t="shared" si="5"/>
        <v>4725</v>
      </c>
      <c r="G55" s="14"/>
      <c r="H55" s="14">
        <f t="shared" si="14"/>
        <v>265.5</v>
      </c>
      <c r="I55" s="15">
        <f t="shared" si="10"/>
        <v>-552.03521126760552</v>
      </c>
      <c r="J55" s="1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118" t="s">
        <v>60</v>
      </c>
      <c r="B56" s="130">
        <v>28212</v>
      </c>
      <c r="C56" s="119">
        <v>11</v>
      </c>
      <c r="D56" s="120"/>
      <c r="E56" s="19"/>
      <c r="F56" s="18">
        <v>0</v>
      </c>
      <c r="G56" s="18"/>
      <c r="H56" s="18">
        <v>0</v>
      </c>
      <c r="I56" s="109">
        <f t="shared" si="10"/>
        <v>-5542.5352112676055</v>
      </c>
      <c r="J56" s="19" t="s">
        <v>385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81" t="s">
        <v>146</v>
      </c>
      <c r="B57" s="117">
        <v>11526</v>
      </c>
      <c r="C57" s="86">
        <v>12</v>
      </c>
      <c r="D57" s="87">
        <v>6000</v>
      </c>
      <c r="E57" s="9"/>
      <c r="F57" s="10">
        <f t="shared" si="5"/>
        <v>6000</v>
      </c>
      <c r="G57" s="10">
        <v>2281</v>
      </c>
      <c r="H57" s="10">
        <f>G57/4</f>
        <v>570.25</v>
      </c>
      <c r="I57" s="10">
        <f t="shared" si="10"/>
        <v>1027.7147887323945</v>
      </c>
      <c r="J57" s="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83" t="s">
        <v>61</v>
      </c>
      <c r="B58" s="114">
        <v>11290</v>
      </c>
      <c r="C58" s="84">
        <v>12</v>
      </c>
      <c r="D58" s="88"/>
      <c r="E58" s="13">
        <v>33</v>
      </c>
      <c r="F58" s="14">
        <f t="shared" si="5"/>
        <v>2475</v>
      </c>
      <c r="G58" s="14"/>
      <c r="H58" s="14">
        <f t="shared" ref="H58:H60" si="15">H57</f>
        <v>570.25</v>
      </c>
      <c r="I58" s="15">
        <f t="shared" si="10"/>
        <v>-2497.2852112676055</v>
      </c>
      <c r="J58" s="1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83" t="s">
        <v>147</v>
      </c>
      <c r="B59" s="85" t="s">
        <v>148</v>
      </c>
      <c r="C59" s="84">
        <v>12</v>
      </c>
      <c r="D59" s="88"/>
      <c r="E59" s="13">
        <v>57</v>
      </c>
      <c r="F59" s="14">
        <f t="shared" si="5"/>
        <v>4275</v>
      </c>
      <c r="G59" s="14"/>
      <c r="H59" s="14">
        <f t="shared" si="15"/>
        <v>570.25</v>
      </c>
      <c r="I59" s="15">
        <f t="shared" si="10"/>
        <v>-697.28521126760552</v>
      </c>
      <c r="J59" s="1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83" t="s">
        <v>149</v>
      </c>
      <c r="B60" s="85" t="s">
        <v>150</v>
      </c>
      <c r="C60" s="84">
        <v>12</v>
      </c>
      <c r="D60" s="88"/>
      <c r="E60" s="13">
        <v>39</v>
      </c>
      <c r="F60" s="14">
        <f t="shared" si="5"/>
        <v>2925</v>
      </c>
      <c r="G60" s="14"/>
      <c r="H60" s="14">
        <f t="shared" si="15"/>
        <v>570.25</v>
      </c>
      <c r="I60" s="15">
        <f t="shared" si="10"/>
        <v>-2047.2852112676055</v>
      </c>
      <c r="J60" s="17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" customHeight="1">
      <c r="A61" s="86" t="s">
        <v>88</v>
      </c>
      <c r="B61" s="86">
        <v>11437</v>
      </c>
      <c r="C61" s="86">
        <v>13</v>
      </c>
      <c r="D61" s="87">
        <v>10000</v>
      </c>
      <c r="E61" s="9"/>
      <c r="F61" s="10">
        <f t="shared" si="5"/>
        <v>10000</v>
      </c>
      <c r="G61" s="9">
        <v>2203</v>
      </c>
      <c r="H61" s="10">
        <f>G61/5</f>
        <v>440.6</v>
      </c>
      <c r="I61" s="10">
        <f t="shared" si="10"/>
        <v>4898.0647887323948</v>
      </c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83" t="s">
        <v>151</v>
      </c>
      <c r="B62" s="85" t="s">
        <v>152</v>
      </c>
      <c r="C62" s="84">
        <v>13</v>
      </c>
      <c r="D62" s="88"/>
      <c r="E62" s="13">
        <v>8</v>
      </c>
      <c r="F62" s="14">
        <f t="shared" si="5"/>
        <v>600</v>
      </c>
      <c r="G62" s="14"/>
      <c r="H62" s="14">
        <f t="shared" ref="H62:H65" si="16">H61</f>
        <v>440.6</v>
      </c>
      <c r="I62" s="15">
        <f t="shared" si="10"/>
        <v>-4501.9352112676061</v>
      </c>
      <c r="J62" s="1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79" t="s">
        <v>153</v>
      </c>
      <c r="B63" s="80" t="s">
        <v>154</v>
      </c>
      <c r="C63" s="90">
        <v>13</v>
      </c>
      <c r="D63" s="14"/>
      <c r="E63" s="13">
        <v>69</v>
      </c>
      <c r="F63" s="14">
        <f t="shared" si="5"/>
        <v>5175</v>
      </c>
      <c r="G63" s="14"/>
      <c r="H63" s="14">
        <f t="shared" si="16"/>
        <v>440.6</v>
      </c>
      <c r="I63" s="15">
        <f t="shared" si="10"/>
        <v>73.064788732394845</v>
      </c>
      <c r="J63" s="13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" customHeight="1">
      <c r="A64" s="22" t="s">
        <v>86</v>
      </c>
      <c r="B64" s="12" t="s">
        <v>155</v>
      </c>
      <c r="C64" s="13">
        <v>13</v>
      </c>
      <c r="D64" s="14"/>
      <c r="E64" s="13">
        <v>96</v>
      </c>
      <c r="F64" s="14">
        <f t="shared" si="5"/>
        <v>7200</v>
      </c>
      <c r="G64" s="14"/>
      <c r="H64" s="14">
        <f t="shared" si="16"/>
        <v>440.6</v>
      </c>
      <c r="I64" s="15">
        <f t="shared" si="10"/>
        <v>2098.0647887323948</v>
      </c>
      <c r="J64" s="13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" customHeight="1">
      <c r="A65" s="13" t="s">
        <v>55</v>
      </c>
      <c r="B65" s="12" t="s">
        <v>156</v>
      </c>
      <c r="C65" s="13">
        <v>13</v>
      </c>
      <c r="D65" s="14"/>
      <c r="E65" s="13">
        <v>24</v>
      </c>
      <c r="F65" s="14">
        <f t="shared" si="5"/>
        <v>1800</v>
      </c>
      <c r="G65" s="14"/>
      <c r="H65" s="14">
        <f t="shared" si="16"/>
        <v>440.6</v>
      </c>
      <c r="I65" s="15">
        <f t="shared" si="10"/>
        <v>-3301.9352112676056</v>
      </c>
      <c r="J65" s="17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" customHeight="1">
      <c r="A66" s="121" t="s">
        <v>157</v>
      </c>
      <c r="B66" s="122">
        <v>2767</v>
      </c>
      <c r="C66" s="35">
        <v>14</v>
      </c>
      <c r="D66" s="123">
        <v>6000</v>
      </c>
      <c r="E66" s="35"/>
      <c r="F66" s="123">
        <f t="shared" si="5"/>
        <v>6000</v>
      </c>
      <c r="G66" s="123">
        <v>522</v>
      </c>
      <c r="H66" s="123">
        <f>G66/5</f>
        <v>104.4</v>
      </c>
      <c r="I66" s="123">
        <f t="shared" si="10"/>
        <v>561.86478873239412</v>
      </c>
      <c r="J66" s="124" t="s">
        <v>385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3" t="s">
        <v>27</v>
      </c>
      <c r="B67" s="12" t="s">
        <v>28</v>
      </c>
      <c r="C67" s="13">
        <v>14</v>
      </c>
      <c r="D67" s="14"/>
      <c r="E67" s="13">
        <v>24</v>
      </c>
      <c r="F67" s="14">
        <f t="shared" si="5"/>
        <v>1800</v>
      </c>
      <c r="G67" s="14"/>
      <c r="H67" s="14">
        <f t="shared" ref="H67:H70" si="17">H66</f>
        <v>104.4</v>
      </c>
      <c r="I67" s="15">
        <f t="shared" si="10"/>
        <v>-3638.1352112676054</v>
      </c>
      <c r="J67" s="1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22" t="s">
        <v>158</v>
      </c>
      <c r="B68" s="12">
        <v>11230</v>
      </c>
      <c r="C68" s="13">
        <v>14</v>
      </c>
      <c r="D68" s="14"/>
      <c r="E68" s="13">
        <v>101</v>
      </c>
      <c r="F68" s="14">
        <f t="shared" si="5"/>
        <v>7575</v>
      </c>
      <c r="G68" s="14"/>
      <c r="H68" s="14">
        <f t="shared" si="17"/>
        <v>104.4</v>
      </c>
      <c r="I68" s="15">
        <f t="shared" ref="I68:I74" si="18">F68+H68-$I$76</f>
        <v>2136.8647887323941</v>
      </c>
      <c r="J68" s="1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22" t="s">
        <v>159</v>
      </c>
      <c r="B69" s="12" t="s">
        <v>160</v>
      </c>
      <c r="C69" s="13">
        <v>14</v>
      </c>
      <c r="D69" s="14"/>
      <c r="E69" s="13">
        <v>6</v>
      </c>
      <c r="F69" s="14">
        <f t="shared" si="5"/>
        <v>450</v>
      </c>
      <c r="G69" s="14"/>
      <c r="H69" s="14">
        <f t="shared" si="17"/>
        <v>104.4</v>
      </c>
      <c r="I69" s="15">
        <f t="shared" si="18"/>
        <v>-4988.1352112676059</v>
      </c>
      <c r="J69" s="1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13" t="s">
        <v>161</v>
      </c>
      <c r="B70" s="12" t="s">
        <v>162</v>
      </c>
      <c r="C70" s="13">
        <v>14</v>
      </c>
      <c r="D70" s="14"/>
      <c r="E70" s="13">
        <v>4</v>
      </c>
      <c r="F70" s="14">
        <f t="shared" si="5"/>
        <v>300</v>
      </c>
      <c r="G70" s="14"/>
      <c r="H70" s="14">
        <f t="shared" si="17"/>
        <v>104.4</v>
      </c>
      <c r="I70" s="15">
        <f t="shared" si="18"/>
        <v>-5138.1352112676059</v>
      </c>
      <c r="J70" s="1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20" t="s">
        <v>163</v>
      </c>
      <c r="B71" s="8" t="s">
        <v>164</v>
      </c>
      <c r="C71" s="9">
        <v>15</v>
      </c>
      <c r="D71" s="10">
        <v>6000</v>
      </c>
      <c r="E71" s="9"/>
      <c r="F71" s="10">
        <f t="shared" si="5"/>
        <v>6000</v>
      </c>
      <c r="G71" s="10">
        <v>558</v>
      </c>
      <c r="H71" s="10">
        <f>G71/4</f>
        <v>139.5</v>
      </c>
      <c r="I71" s="10">
        <f t="shared" si="18"/>
        <v>596.96478873239448</v>
      </c>
      <c r="J71" s="9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" customHeight="1">
      <c r="A72" s="22" t="s">
        <v>165</v>
      </c>
      <c r="B72" s="13">
        <v>11467</v>
      </c>
      <c r="C72" s="13">
        <v>15</v>
      </c>
      <c r="D72" s="14"/>
      <c r="E72" s="13">
        <v>24</v>
      </c>
      <c r="F72" s="14">
        <f t="shared" si="5"/>
        <v>1800</v>
      </c>
      <c r="G72" s="14"/>
      <c r="H72" s="14">
        <f t="shared" ref="H72:H74" si="19">H71</f>
        <v>139.5</v>
      </c>
      <c r="I72" s="15">
        <f t="shared" si="18"/>
        <v>-3603.0352112676055</v>
      </c>
      <c r="J72" s="17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" customHeight="1">
      <c r="A73" s="22" t="s">
        <v>101</v>
      </c>
      <c r="B73" s="12" t="s">
        <v>102</v>
      </c>
      <c r="C73" s="13">
        <v>15</v>
      </c>
      <c r="D73" s="14"/>
      <c r="E73" s="13">
        <v>99</v>
      </c>
      <c r="F73" s="14">
        <f t="shared" si="5"/>
        <v>7425</v>
      </c>
      <c r="G73" s="14"/>
      <c r="H73" s="14">
        <f t="shared" si="19"/>
        <v>139.5</v>
      </c>
      <c r="I73" s="15">
        <f t="shared" si="18"/>
        <v>2021.9647887323945</v>
      </c>
      <c r="J73" s="1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13" t="s">
        <v>166</v>
      </c>
      <c r="B74" s="13">
        <v>3660</v>
      </c>
      <c r="C74" s="13">
        <v>15</v>
      </c>
      <c r="D74" s="14"/>
      <c r="E74" s="13">
        <v>10</v>
      </c>
      <c r="F74" s="14">
        <f t="shared" si="5"/>
        <v>750</v>
      </c>
      <c r="G74" s="14"/>
      <c r="H74" s="14">
        <f t="shared" si="19"/>
        <v>139.5</v>
      </c>
      <c r="I74" s="15">
        <f t="shared" si="18"/>
        <v>-4653.0352112676055</v>
      </c>
      <c r="J74" s="1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25"/>
      <c r="B75" s="25"/>
      <c r="C75" s="25"/>
      <c r="D75" s="26"/>
      <c r="E75" s="25"/>
      <c r="F75" s="26">
        <f>SUM(F4:F74)</f>
        <v>347675</v>
      </c>
      <c r="G75" s="26"/>
      <c r="H75" s="26">
        <f>SUM(H4:H74)</f>
        <v>45845.000000000029</v>
      </c>
      <c r="I75" s="26">
        <f>F75+H75</f>
        <v>393520</v>
      </c>
      <c r="J75" s="2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25"/>
      <c r="B76" s="25"/>
      <c r="C76" s="25"/>
      <c r="D76" s="26"/>
      <c r="E76" s="25"/>
      <c r="F76" s="26"/>
      <c r="G76" s="26"/>
      <c r="H76" s="27" t="s">
        <v>103</v>
      </c>
      <c r="I76" s="26">
        <f>I75/(COUNTIF(A4:A74,"*"))</f>
        <v>5542.5352112676055</v>
      </c>
      <c r="J76" s="2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3"/>
      <c r="E77" s="2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3"/>
      <c r="E78" s="2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3"/>
      <c r="E79" s="2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3"/>
      <c r="E80" s="2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3"/>
      <c r="E81" s="2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3"/>
      <c r="E82" s="2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3"/>
      <c r="E83" s="2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3"/>
      <c r="E84" s="2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3"/>
      <c r="E85" s="2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3"/>
      <c r="E86" s="2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3"/>
      <c r="E87" s="2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3"/>
      <c r="E973" s="2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3"/>
      <c r="E974" s="2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3"/>
      <c r="E975" s="2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3"/>
      <c r="E976" s="2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3"/>
      <c r="E977" s="2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3"/>
      <c r="E978" s="2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3"/>
      <c r="E979" s="2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3"/>
      <c r="E980" s="2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3"/>
      <c r="E981" s="2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3"/>
      <c r="E982" s="2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3"/>
      <c r="E983" s="2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3"/>
      <c r="E984" s="2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3"/>
      <c r="E985" s="2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3"/>
      <c r="E986" s="2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3"/>
      <c r="E987" s="2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3"/>
      <c r="E988" s="2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3"/>
      <c r="E989" s="2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3"/>
      <c r="E990" s="2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3"/>
      <c r="E991" s="2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3"/>
      <c r="E992" s="2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3"/>
      <c r="E993" s="2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3"/>
      <c r="E994" s="2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3"/>
      <c r="E995" s="2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3"/>
      <c r="E996" s="2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3"/>
      <c r="E997" s="2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3"/>
      <c r="E998" s="2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3"/>
      <c r="E999" s="2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3"/>
      <c r="E1000" s="2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3"/>
      <c r="E1001" s="2"/>
      <c r="F1001" s="3"/>
      <c r="G1001" s="3"/>
      <c r="H1001" s="3"/>
      <c r="I1001" s="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3"/>
      <c r="E1002" s="2"/>
      <c r="F1002" s="3"/>
      <c r="G1002" s="3"/>
      <c r="H1002" s="3"/>
      <c r="I1002" s="3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autoFilter ref="A3:J74" xr:uid="{00000000-0009-0000-0000-000001000000}">
    <sortState xmlns:xlrd2="http://schemas.microsoft.com/office/spreadsheetml/2017/richdata2" ref="A3:J74">
      <sortCondition ref="C3:C74"/>
    </sortState>
  </autoFilter>
  <conditionalFormatting sqref="I4:I74">
    <cfRule type="cellIs" dxfId="4" priority="1" operator="lessThan">
      <formula>0</formula>
    </cfRule>
  </conditionalFormatting>
  <pageMargins left="0.7" right="0.7" top="0.75" bottom="0.75" header="0" footer="0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workbookViewId="0">
      <selection activeCell="F34" sqref="F34"/>
    </sheetView>
  </sheetViews>
  <sheetFormatPr defaultColWidth="14.42578125" defaultRowHeight="15" customHeight="1"/>
  <cols>
    <col min="1" max="1" width="27" customWidth="1"/>
    <col min="2" max="2" width="14.7109375" style="106" customWidth="1"/>
    <col min="3" max="3" width="8.85546875" customWidth="1"/>
    <col min="4" max="4" width="10" customWidth="1"/>
    <col min="5" max="5" width="11.140625" customWidth="1"/>
    <col min="6" max="6" width="10.7109375" customWidth="1"/>
    <col min="7" max="7" width="11.28515625" customWidth="1"/>
    <col min="8" max="8" width="13" customWidth="1"/>
    <col min="9" max="9" width="10.7109375" customWidth="1"/>
    <col min="10" max="10" width="35.140625" customWidth="1"/>
    <col min="11" max="26" width="8.85546875" customWidth="1"/>
  </cols>
  <sheetData>
    <row r="1" spans="1:26" ht="31.5">
      <c r="A1" s="1" t="s">
        <v>167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0" t="s">
        <v>168</v>
      </c>
      <c r="B4" s="21">
        <v>37635</v>
      </c>
      <c r="C4" s="9">
        <v>1</v>
      </c>
      <c r="D4" s="10">
        <v>6000</v>
      </c>
      <c r="E4" s="9"/>
      <c r="F4" s="10">
        <f t="shared" ref="F4:F8" si="0">(E4*75)+D4</f>
        <v>6000</v>
      </c>
      <c r="G4" s="10">
        <v>5325</v>
      </c>
      <c r="H4" s="10">
        <f>G4/4</f>
        <v>1331.25</v>
      </c>
      <c r="I4" s="10">
        <f t="shared" ref="I4:I35" si="1">F4+H4-$I$115</f>
        <v>1358.8318181818186</v>
      </c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3" t="s">
        <v>135</v>
      </c>
      <c r="B5" s="16" t="s">
        <v>169</v>
      </c>
      <c r="C5" s="13">
        <v>1</v>
      </c>
      <c r="D5" s="14"/>
      <c r="E5" s="13">
        <v>63</v>
      </c>
      <c r="F5" s="14">
        <f t="shared" si="0"/>
        <v>4725</v>
      </c>
      <c r="G5" s="14"/>
      <c r="H5" s="14">
        <f t="shared" ref="H5:H7" si="2">H4</f>
        <v>1331.25</v>
      </c>
      <c r="I5" s="15">
        <f t="shared" si="1"/>
        <v>83.831818181818562</v>
      </c>
      <c r="J5" s="1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2" t="s">
        <v>170</v>
      </c>
      <c r="B6" s="16" t="s">
        <v>171</v>
      </c>
      <c r="C6" s="13">
        <v>1</v>
      </c>
      <c r="D6" s="14"/>
      <c r="E6" s="13">
        <v>33</v>
      </c>
      <c r="F6" s="14">
        <f t="shared" si="0"/>
        <v>2475</v>
      </c>
      <c r="G6" s="14"/>
      <c r="H6" s="14">
        <f t="shared" si="2"/>
        <v>1331.25</v>
      </c>
      <c r="I6" s="15">
        <f t="shared" si="1"/>
        <v>-2166.1681818181814</v>
      </c>
      <c r="J6" s="1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2" t="s">
        <v>172</v>
      </c>
      <c r="B7" s="16" t="s">
        <v>160</v>
      </c>
      <c r="C7" s="13">
        <v>1</v>
      </c>
      <c r="D7" s="14"/>
      <c r="E7" s="13">
        <v>61</v>
      </c>
      <c r="F7" s="14">
        <f t="shared" si="0"/>
        <v>4575</v>
      </c>
      <c r="G7" s="14"/>
      <c r="H7" s="14">
        <f t="shared" si="2"/>
        <v>1331.25</v>
      </c>
      <c r="I7" s="15">
        <f t="shared" si="1"/>
        <v>-66.168181818181438</v>
      </c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0" t="s">
        <v>173</v>
      </c>
      <c r="B8" s="21">
        <v>41467</v>
      </c>
      <c r="C8" s="9">
        <v>2</v>
      </c>
      <c r="D8" s="10">
        <v>6000</v>
      </c>
      <c r="E8" s="9"/>
      <c r="F8" s="10">
        <f t="shared" si="0"/>
        <v>6000</v>
      </c>
      <c r="G8" s="10">
        <v>2001</v>
      </c>
      <c r="H8" s="10">
        <f>G8/4</f>
        <v>500.25</v>
      </c>
      <c r="I8" s="10">
        <f t="shared" si="1"/>
        <v>527.83181818181856</v>
      </c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2" t="s">
        <v>174</v>
      </c>
      <c r="B9" s="16">
        <v>54117</v>
      </c>
      <c r="C9" s="13">
        <v>2</v>
      </c>
      <c r="D9" s="14"/>
      <c r="E9" s="13">
        <v>154</v>
      </c>
      <c r="F9" s="14">
        <f>(E9*150)+D9</f>
        <v>23100</v>
      </c>
      <c r="G9" s="14"/>
      <c r="H9" s="14">
        <f t="shared" ref="H9:H11" si="3">H8</f>
        <v>500.25</v>
      </c>
      <c r="I9" s="15">
        <f t="shared" si="1"/>
        <v>17627.831818181818</v>
      </c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3" t="s">
        <v>81</v>
      </c>
      <c r="B10" s="16" t="s">
        <v>82</v>
      </c>
      <c r="C10" s="13">
        <v>2</v>
      </c>
      <c r="D10" s="14"/>
      <c r="E10" s="13">
        <v>49</v>
      </c>
      <c r="F10" s="14">
        <f t="shared" ref="F10:F33" si="4">(E10*75)+D10</f>
        <v>3675</v>
      </c>
      <c r="G10" s="14"/>
      <c r="H10" s="14">
        <f t="shared" si="3"/>
        <v>500.25</v>
      </c>
      <c r="I10" s="15">
        <f t="shared" si="1"/>
        <v>-1797.1681818181814</v>
      </c>
      <c r="J10" s="1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2" t="s">
        <v>55</v>
      </c>
      <c r="B11" s="16" t="s">
        <v>156</v>
      </c>
      <c r="C11" s="13">
        <v>2</v>
      </c>
      <c r="D11" s="14"/>
      <c r="E11" s="13">
        <v>28</v>
      </c>
      <c r="F11" s="14">
        <f t="shared" si="4"/>
        <v>2100</v>
      </c>
      <c r="G11" s="14"/>
      <c r="H11" s="14">
        <f t="shared" si="3"/>
        <v>500.25</v>
      </c>
      <c r="I11" s="15">
        <f t="shared" si="1"/>
        <v>-3372.1681818181814</v>
      </c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0" t="s">
        <v>175</v>
      </c>
      <c r="B12" s="21" t="s">
        <v>176</v>
      </c>
      <c r="C12" s="9">
        <v>3</v>
      </c>
      <c r="D12" s="10">
        <v>10000</v>
      </c>
      <c r="E12" s="9"/>
      <c r="F12" s="10">
        <f t="shared" si="4"/>
        <v>10000</v>
      </c>
      <c r="G12" s="10">
        <v>856</v>
      </c>
      <c r="H12" s="10">
        <f>G12/5</f>
        <v>171.2</v>
      </c>
      <c r="I12" s="10">
        <f t="shared" si="1"/>
        <v>4198.7818181818193</v>
      </c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2" t="s">
        <v>177</v>
      </c>
      <c r="B13" s="16">
        <v>11414</v>
      </c>
      <c r="C13" s="13">
        <v>3</v>
      </c>
      <c r="D13" s="14"/>
      <c r="E13" s="13">
        <v>22</v>
      </c>
      <c r="F13" s="14">
        <f t="shared" si="4"/>
        <v>1650</v>
      </c>
      <c r="G13" s="14"/>
      <c r="H13" s="14">
        <f t="shared" ref="H13:H16" si="5">H12</f>
        <v>171.2</v>
      </c>
      <c r="I13" s="15">
        <f t="shared" si="1"/>
        <v>-4151.2181818181816</v>
      </c>
      <c r="J13" s="1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2" t="s">
        <v>178</v>
      </c>
      <c r="B14" s="16" t="s">
        <v>179</v>
      </c>
      <c r="C14" s="13">
        <v>3</v>
      </c>
      <c r="D14" s="14"/>
      <c r="E14" s="13">
        <v>74</v>
      </c>
      <c r="F14" s="14">
        <f t="shared" si="4"/>
        <v>5550</v>
      </c>
      <c r="G14" s="14"/>
      <c r="H14" s="14">
        <f t="shared" si="5"/>
        <v>171.2</v>
      </c>
      <c r="I14" s="15">
        <f t="shared" si="1"/>
        <v>-251.21818181818162</v>
      </c>
      <c r="J14" s="1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2" t="s">
        <v>95</v>
      </c>
      <c r="B15" s="16" t="s">
        <v>180</v>
      </c>
      <c r="C15" s="13">
        <v>3</v>
      </c>
      <c r="D15" s="14"/>
      <c r="E15" s="13">
        <v>194</v>
      </c>
      <c r="F15" s="14">
        <f t="shared" si="4"/>
        <v>14550</v>
      </c>
      <c r="G15" s="14"/>
      <c r="H15" s="14">
        <f t="shared" si="5"/>
        <v>171.2</v>
      </c>
      <c r="I15" s="15">
        <f t="shared" si="1"/>
        <v>8748.7818181818184</v>
      </c>
      <c r="J15" s="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2" t="s">
        <v>181</v>
      </c>
      <c r="B16" s="16" t="s">
        <v>102</v>
      </c>
      <c r="C16" s="13">
        <v>3</v>
      </c>
      <c r="D16" s="14"/>
      <c r="E16" s="13">
        <v>74</v>
      </c>
      <c r="F16" s="14">
        <f t="shared" si="4"/>
        <v>5550</v>
      </c>
      <c r="G16" s="14"/>
      <c r="H16" s="14">
        <f t="shared" si="5"/>
        <v>171.2</v>
      </c>
      <c r="I16" s="15">
        <f t="shared" si="1"/>
        <v>-251.21818181818162</v>
      </c>
      <c r="J16" s="1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0" t="s">
        <v>182</v>
      </c>
      <c r="B17" s="21">
        <v>38254</v>
      </c>
      <c r="C17" s="9">
        <v>4</v>
      </c>
      <c r="D17" s="10">
        <v>6000</v>
      </c>
      <c r="E17" s="9"/>
      <c r="F17" s="10">
        <f t="shared" si="4"/>
        <v>6000</v>
      </c>
      <c r="G17" s="10">
        <v>1566</v>
      </c>
      <c r="H17" s="10">
        <f>G17/4</f>
        <v>391.5</v>
      </c>
      <c r="I17" s="10">
        <f t="shared" si="1"/>
        <v>419.08181818181856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3" t="s">
        <v>183</v>
      </c>
      <c r="B18" s="16">
        <v>40068</v>
      </c>
      <c r="C18" s="13">
        <v>4</v>
      </c>
      <c r="D18" s="14"/>
      <c r="E18" s="13">
        <v>37</v>
      </c>
      <c r="F18" s="14">
        <f t="shared" si="4"/>
        <v>2775</v>
      </c>
      <c r="G18" s="14"/>
      <c r="H18" s="14">
        <f t="shared" ref="H18:H20" si="6">H17</f>
        <v>391.5</v>
      </c>
      <c r="I18" s="15">
        <f t="shared" si="1"/>
        <v>-2805.9181818181814</v>
      </c>
      <c r="J18" s="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2" t="s">
        <v>142</v>
      </c>
      <c r="B19" s="16" t="s">
        <v>143</v>
      </c>
      <c r="C19" s="13">
        <v>4</v>
      </c>
      <c r="D19" s="14"/>
      <c r="E19" s="13">
        <v>65</v>
      </c>
      <c r="F19" s="14">
        <f t="shared" si="4"/>
        <v>4875</v>
      </c>
      <c r="G19" s="14"/>
      <c r="H19" s="14">
        <f t="shared" si="6"/>
        <v>391.5</v>
      </c>
      <c r="I19" s="15">
        <f t="shared" si="1"/>
        <v>-705.91818181818144</v>
      </c>
      <c r="J19" s="1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2" t="s">
        <v>184</v>
      </c>
      <c r="B20" s="16" t="s">
        <v>30</v>
      </c>
      <c r="C20" s="13">
        <v>4</v>
      </c>
      <c r="D20" s="14"/>
      <c r="E20" s="13">
        <v>49</v>
      </c>
      <c r="F20" s="14">
        <f t="shared" si="4"/>
        <v>3675</v>
      </c>
      <c r="G20" s="14"/>
      <c r="H20" s="14">
        <f t="shared" si="6"/>
        <v>391.5</v>
      </c>
      <c r="I20" s="15">
        <f t="shared" si="1"/>
        <v>-1905.9181818181814</v>
      </c>
      <c r="J20" s="1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0" t="s">
        <v>185</v>
      </c>
      <c r="B21" s="21">
        <v>4420</v>
      </c>
      <c r="C21" s="9">
        <v>5</v>
      </c>
      <c r="D21" s="10">
        <v>10000</v>
      </c>
      <c r="E21" s="9"/>
      <c r="F21" s="10">
        <f t="shared" si="4"/>
        <v>10000</v>
      </c>
      <c r="G21" s="10">
        <v>3238</v>
      </c>
      <c r="H21" s="10">
        <f>G21/5</f>
        <v>647.6</v>
      </c>
      <c r="I21" s="10">
        <f t="shared" si="1"/>
        <v>4675.1818181818189</v>
      </c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2" t="s">
        <v>114</v>
      </c>
      <c r="B22" s="16">
        <v>11382</v>
      </c>
      <c r="C22" s="13">
        <v>5</v>
      </c>
      <c r="D22" s="14"/>
      <c r="E22" s="13">
        <v>42</v>
      </c>
      <c r="F22" s="14">
        <f t="shared" si="4"/>
        <v>3150</v>
      </c>
      <c r="G22" s="14"/>
      <c r="H22" s="14">
        <f t="shared" ref="H22:H25" si="7">H21</f>
        <v>647.6</v>
      </c>
      <c r="I22" s="15">
        <f t="shared" si="1"/>
        <v>-2174.8181818181815</v>
      </c>
      <c r="J22" s="1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2" t="s">
        <v>186</v>
      </c>
      <c r="B23" s="16" t="s">
        <v>70</v>
      </c>
      <c r="C23" s="13">
        <v>5</v>
      </c>
      <c r="D23" s="14"/>
      <c r="E23" s="13">
        <v>48</v>
      </c>
      <c r="F23" s="14">
        <f t="shared" si="4"/>
        <v>3600</v>
      </c>
      <c r="G23" s="14"/>
      <c r="H23" s="14">
        <f t="shared" si="7"/>
        <v>647.6</v>
      </c>
      <c r="I23" s="15">
        <f t="shared" si="1"/>
        <v>-1724.8181818181811</v>
      </c>
      <c r="J23" s="1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2" t="s">
        <v>187</v>
      </c>
      <c r="B24" s="16" t="s">
        <v>107</v>
      </c>
      <c r="C24" s="13">
        <v>5</v>
      </c>
      <c r="D24" s="14"/>
      <c r="E24" s="13">
        <v>40</v>
      </c>
      <c r="F24" s="14">
        <f t="shared" si="4"/>
        <v>3000</v>
      </c>
      <c r="G24" s="14"/>
      <c r="H24" s="14">
        <f t="shared" si="7"/>
        <v>647.6</v>
      </c>
      <c r="I24" s="15">
        <f t="shared" si="1"/>
        <v>-2324.8181818181815</v>
      </c>
      <c r="J24" s="1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2" t="s">
        <v>34</v>
      </c>
      <c r="B25" s="16">
        <v>1382</v>
      </c>
      <c r="C25" s="13">
        <v>5</v>
      </c>
      <c r="D25" s="14"/>
      <c r="E25" s="13">
        <v>44</v>
      </c>
      <c r="F25" s="14">
        <f t="shared" si="4"/>
        <v>3300</v>
      </c>
      <c r="G25" s="14"/>
      <c r="H25" s="14">
        <f t="shared" si="7"/>
        <v>647.6</v>
      </c>
      <c r="I25" s="15">
        <f t="shared" si="1"/>
        <v>-2024.8181818181815</v>
      </c>
      <c r="J25" s="1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0" t="s">
        <v>108</v>
      </c>
      <c r="B26" s="21" t="s">
        <v>109</v>
      </c>
      <c r="C26" s="9">
        <v>6</v>
      </c>
      <c r="D26" s="10">
        <v>10000</v>
      </c>
      <c r="E26" s="9"/>
      <c r="F26" s="10">
        <f t="shared" si="4"/>
        <v>10000</v>
      </c>
      <c r="G26" s="10">
        <v>2868</v>
      </c>
      <c r="H26" s="10">
        <f>G26/5</f>
        <v>573.6</v>
      </c>
      <c r="I26" s="10">
        <f t="shared" si="1"/>
        <v>4601.1818181818189</v>
      </c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13" t="s">
        <v>58</v>
      </c>
      <c r="B27" s="16">
        <v>28899</v>
      </c>
      <c r="C27" s="13">
        <v>6</v>
      </c>
      <c r="D27" s="14"/>
      <c r="E27" s="13">
        <v>89</v>
      </c>
      <c r="F27" s="14">
        <f t="shared" si="4"/>
        <v>6675</v>
      </c>
      <c r="G27" s="14"/>
      <c r="H27" s="14">
        <f t="shared" ref="H27:H30" si="8">H26</f>
        <v>573.6</v>
      </c>
      <c r="I27" s="15">
        <f t="shared" si="1"/>
        <v>1276.1818181818189</v>
      </c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3" t="s">
        <v>188</v>
      </c>
      <c r="B28" s="16" t="s">
        <v>189</v>
      </c>
      <c r="C28" s="13">
        <v>6</v>
      </c>
      <c r="D28" s="14"/>
      <c r="E28" s="13">
        <v>82</v>
      </c>
      <c r="F28" s="14">
        <f t="shared" si="4"/>
        <v>6150</v>
      </c>
      <c r="G28" s="14"/>
      <c r="H28" s="14">
        <f t="shared" si="8"/>
        <v>573.6</v>
      </c>
      <c r="I28" s="15">
        <f t="shared" si="1"/>
        <v>751.18181818181893</v>
      </c>
      <c r="J28" s="1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11" t="s">
        <v>190</v>
      </c>
      <c r="B29" s="16" t="s">
        <v>191</v>
      </c>
      <c r="C29" s="13">
        <v>6</v>
      </c>
      <c r="D29" s="14"/>
      <c r="E29" s="13">
        <v>26</v>
      </c>
      <c r="F29" s="14">
        <f t="shared" si="4"/>
        <v>1950</v>
      </c>
      <c r="G29" s="14"/>
      <c r="H29" s="14">
        <f t="shared" si="8"/>
        <v>573.6</v>
      </c>
      <c r="I29" s="15">
        <f t="shared" si="1"/>
        <v>-3448.8181818181815</v>
      </c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2" t="s">
        <v>192</v>
      </c>
      <c r="B30" s="16">
        <v>11560</v>
      </c>
      <c r="C30" s="13">
        <v>6</v>
      </c>
      <c r="D30" s="14"/>
      <c r="E30" s="13">
        <v>10</v>
      </c>
      <c r="F30" s="14">
        <f t="shared" si="4"/>
        <v>750</v>
      </c>
      <c r="G30" s="14"/>
      <c r="H30" s="14">
        <f t="shared" si="8"/>
        <v>573.6</v>
      </c>
      <c r="I30" s="15">
        <f t="shared" si="1"/>
        <v>-4648.818181818182</v>
      </c>
      <c r="J30" s="1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9" t="s">
        <v>193</v>
      </c>
      <c r="B31" s="21" t="s">
        <v>194</v>
      </c>
      <c r="C31" s="9">
        <v>7</v>
      </c>
      <c r="D31" s="10">
        <v>6000</v>
      </c>
      <c r="E31" s="9"/>
      <c r="F31" s="10">
        <f t="shared" si="4"/>
        <v>6000</v>
      </c>
      <c r="G31" s="10">
        <v>3043</v>
      </c>
      <c r="H31" s="10">
        <f>G31/4</f>
        <v>760.75</v>
      </c>
      <c r="I31" s="10">
        <f t="shared" si="1"/>
        <v>788.33181818181856</v>
      </c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2" t="s">
        <v>76</v>
      </c>
      <c r="B32" s="16" t="s">
        <v>77</v>
      </c>
      <c r="C32" s="13">
        <v>7</v>
      </c>
      <c r="D32" s="14"/>
      <c r="E32" s="13">
        <v>243</v>
      </c>
      <c r="F32" s="14">
        <f>(E32*150)+D32</f>
        <v>36450</v>
      </c>
      <c r="G32" s="14"/>
      <c r="H32" s="14">
        <f t="shared" ref="H32:H34" si="9">H31</f>
        <v>760.75</v>
      </c>
      <c r="I32" s="15">
        <f t="shared" si="1"/>
        <v>31238.331818181818</v>
      </c>
      <c r="J32" s="1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13" t="s">
        <v>195</v>
      </c>
      <c r="B33" s="16">
        <v>2767</v>
      </c>
      <c r="C33" s="13">
        <v>7</v>
      </c>
      <c r="D33" s="14"/>
      <c r="E33" s="13">
        <v>248</v>
      </c>
      <c r="F33" s="14">
        <f t="shared" si="4"/>
        <v>18600</v>
      </c>
      <c r="G33" s="14"/>
      <c r="H33" s="14">
        <f t="shared" si="9"/>
        <v>760.75</v>
      </c>
      <c r="I33" s="15">
        <f t="shared" si="1"/>
        <v>13388.331818181818</v>
      </c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2" t="s">
        <v>96</v>
      </c>
      <c r="B34" s="16" t="s">
        <v>196</v>
      </c>
      <c r="C34" s="13">
        <v>7</v>
      </c>
      <c r="D34" s="14"/>
      <c r="E34" s="13">
        <v>248</v>
      </c>
      <c r="F34" s="14">
        <f>(E34*150)+D34</f>
        <v>37200</v>
      </c>
      <c r="G34" s="14"/>
      <c r="H34" s="14">
        <f t="shared" si="9"/>
        <v>760.75</v>
      </c>
      <c r="I34" s="15">
        <f t="shared" si="1"/>
        <v>31988.331818181818</v>
      </c>
      <c r="J34" s="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0" t="s">
        <v>31</v>
      </c>
      <c r="B35" s="21">
        <v>2167</v>
      </c>
      <c r="C35" s="9">
        <v>8</v>
      </c>
      <c r="D35" s="10">
        <v>10000</v>
      </c>
      <c r="E35" s="9"/>
      <c r="F35" s="10">
        <f t="shared" ref="F35:F74" si="10">(E35*75)+D35</f>
        <v>10000</v>
      </c>
      <c r="G35" s="10">
        <v>1346</v>
      </c>
      <c r="H35" s="10">
        <f>G35/5</f>
        <v>269.2</v>
      </c>
      <c r="I35" s="10">
        <f t="shared" si="1"/>
        <v>4296.7818181818193</v>
      </c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2" t="s">
        <v>128</v>
      </c>
      <c r="B36" s="16" t="s">
        <v>197</v>
      </c>
      <c r="C36" s="13">
        <v>8</v>
      </c>
      <c r="D36" s="14"/>
      <c r="E36" s="13">
        <v>35</v>
      </c>
      <c r="F36" s="14">
        <f t="shared" si="10"/>
        <v>2625</v>
      </c>
      <c r="G36" s="14"/>
      <c r="H36" s="14">
        <f t="shared" ref="H36:H39" si="11">H35</f>
        <v>269.2</v>
      </c>
      <c r="I36" s="15">
        <f t="shared" ref="I36:I67" si="12">F36+H36-$I$115</f>
        <v>-3078.2181818181816</v>
      </c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2" t="s">
        <v>198</v>
      </c>
      <c r="B37" s="16" t="s">
        <v>199</v>
      </c>
      <c r="C37" s="13">
        <v>8</v>
      </c>
      <c r="D37" s="14"/>
      <c r="E37" s="13">
        <v>68</v>
      </c>
      <c r="F37" s="14">
        <f t="shared" si="10"/>
        <v>5100</v>
      </c>
      <c r="G37" s="14"/>
      <c r="H37" s="14">
        <f t="shared" si="11"/>
        <v>269.2</v>
      </c>
      <c r="I37" s="15">
        <f t="shared" si="12"/>
        <v>-603.21818181818162</v>
      </c>
      <c r="J37" s="2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2" t="s">
        <v>38</v>
      </c>
      <c r="B38" s="16" t="s">
        <v>39</v>
      </c>
      <c r="C38" s="13">
        <v>8</v>
      </c>
      <c r="D38" s="14"/>
      <c r="E38" s="13">
        <v>70</v>
      </c>
      <c r="F38" s="14">
        <f t="shared" si="10"/>
        <v>5250</v>
      </c>
      <c r="G38" s="14"/>
      <c r="H38" s="14">
        <f t="shared" si="11"/>
        <v>269.2</v>
      </c>
      <c r="I38" s="15">
        <f t="shared" si="12"/>
        <v>-453.21818181818162</v>
      </c>
      <c r="J38" s="1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2" t="s">
        <v>200</v>
      </c>
      <c r="B39" s="16" t="s">
        <v>45</v>
      </c>
      <c r="C39" s="13">
        <v>8</v>
      </c>
      <c r="D39" s="14"/>
      <c r="E39" s="13">
        <v>37</v>
      </c>
      <c r="F39" s="14">
        <f t="shared" si="10"/>
        <v>2775</v>
      </c>
      <c r="G39" s="14"/>
      <c r="H39" s="14">
        <f t="shared" si="11"/>
        <v>269.2</v>
      </c>
      <c r="I39" s="15">
        <f t="shared" si="12"/>
        <v>-2928.2181818181816</v>
      </c>
      <c r="J39" s="1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0" t="s">
        <v>201</v>
      </c>
      <c r="B40" s="21" t="s">
        <v>202</v>
      </c>
      <c r="C40" s="9">
        <v>9</v>
      </c>
      <c r="D40" s="10">
        <v>6000</v>
      </c>
      <c r="E40" s="9"/>
      <c r="F40" s="10">
        <f t="shared" si="10"/>
        <v>6000</v>
      </c>
      <c r="G40" s="10">
        <v>2386</v>
      </c>
      <c r="H40" s="10">
        <f>G40/4</f>
        <v>596.5</v>
      </c>
      <c r="I40" s="10">
        <f t="shared" si="12"/>
        <v>624.08181818181856</v>
      </c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2" t="s">
        <v>203</v>
      </c>
      <c r="B41" s="16">
        <v>11306</v>
      </c>
      <c r="C41" s="13">
        <v>9</v>
      </c>
      <c r="D41" s="14"/>
      <c r="E41" s="13">
        <v>62</v>
      </c>
      <c r="F41" s="14">
        <f t="shared" si="10"/>
        <v>4650</v>
      </c>
      <c r="G41" s="14"/>
      <c r="H41" s="14">
        <f t="shared" ref="H41" si="13">H40</f>
        <v>596.5</v>
      </c>
      <c r="I41" s="15">
        <f t="shared" si="12"/>
        <v>-725.91818181818144</v>
      </c>
      <c r="J41" s="1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13" t="s">
        <v>205</v>
      </c>
      <c r="B42" s="16">
        <v>31064</v>
      </c>
      <c r="C42" s="13">
        <v>9</v>
      </c>
      <c r="D42" s="14"/>
      <c r="E42" s="13">
        <v>51</v>
      </c>
      <c r="F42" s="14">
        <f>(E42*75)+D42</f>
        <v>3825</v>
      </c>
      <c r="G42" s="14"/>
      <c r="H42" s="14">
        <f>H44</f>
        <v>0</v>
      </c>
      <c r="I42" s="15">
        <f t="shared" si="12"/>
        <v>-2147.4181818181814</v>
      </c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13" t="s">
        <v>231</v>
      </c>
      <c r="B43" s="16">
        <v>31064</v>
      </c>
      <c r="C43" s="13">
        <v>9</v>
      </c>
      <c r="D43" s="14"/>
      <c r="E43" s="13">
        <v>56</v>
      </c>
      <c r="F43" s="14">
        <f>(E43*75)+D43</f>
        <v>4200</v>
      </c>
      <c r="G43" s="14"/>
      <c r="H43" s="14">
        <f>H45</f>
        <v>443</v>
      </c>
      <c r="I43" s="15">
        <f t="shared" si="12"/>
        <v>-1329.4181818181814</v>
      </c>
      <c r="J43" s="1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108" t="s">
        <v>204</v>
      </c>
      <c r="B44" s="107">
        <v>11222</v>
      </c>
      <c r="C44" s="19">
        <v>9</v>
      </c>
      <c r="D44" s="18"/>
      <c r="E44" s="19">
        <v>0</v>
      </c>
      <c r="F44" s="18">
        <f>(E44*75)+D44</f>
        <v>0</v>
      </c>
      <c r="G44" s="18"/>
      <c r="H44" s="18">
        <v>0</v>
      </c>
      <c r="I44" s="109">
        <f t="shared" si="12"/>
        <v>-5972.4181818181814</v>
      </c>
      <c r="J44" s="19" t="s">
        <v>385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0" t="s">
        <v>40</v>
      </c>
      <c r="B45" s="21" t="s">
        <v>130</v>
      </c>
      <c r="C45" s="9">
        <v>10</v>
      </c>
      <c r="D45" s="10">
        <v>10000</v>
      </c>
      <c r="E45" s="9"/>
      <c r="F45" s="10">
        <f t="shared" si="10"/>
        <v>10000</v>
      </c>
      <c r="G45" s="10">
        <v>2215</v>
      </c>
      <c r="H45" s="10">
        <f>G45/5</f>
        <v>443</v>
      </c>
      <c r="I45" s="10">
        <f t="shared" si="12"/>
        <v>4470.5818181818186</v>
      </c>
      <c r="J45" s="9"/>
      <c r="K45" s="2"/>
      <c r="V45" s="2"/>
      <c r="W45" s="2"/>
      <c r="X45" s="2"/>
      <c r="Y45" s="2"/>
      <c r="Z45" s="2"/>
    </row>
    <row r="46" spans="1:26" ht="15" customHeight="1">
      <c r="A46" s="22" t="s">
        <v>206</v>
      </c>
      <c r="B46" s="16" t="s">
        <v>79</v>
      </c>
      <c r="C46" s="13">
        <v>10</v>
      </c>
      <c r="D46" s="14"/>
      <c r="E46" s="13">
        <v>23</v>
      </c>
      <c r="F46" s="14">
        <f t="shared" si="10"/>
        <v>1725</v>
      </c>
      <c r="G46" s="14"/>
      <c r="H46" s="14">
        <f t="shared" ref="H46:H49" si="14">H45</f>
        <v>443</v>
      </c>
      <c r="I46" s="15">
        <f t="shared" si="12"/>
        <v>-3804.4181818181814</v>
      </c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2" t="s">
        <v>207</v>
      </c>
      <c r="B47" s="16" t="s">
        <v>129</v>
      </c>
      <c r="C47" s="13">
        <v>10</v>
      </c>
      <c r="D47" s="14"/>
      <c r="E47" s="13">
        <v>50</v>
      </c>
      <c r="F47" s="14">
        <f t="shared" si="10"/>
        <v>3750</v>
      </c>
      <c r="G47" s="14"/>
      <c r="H47" s="14">
        <f t="shared" si="14"/>
        <v>443</v>
      </c>
      <c r="I47" s="15">
        <f t="shared" si="12"/>
        <v>-1779.4181818181814</v>
      </c>
      <c r="J47" s="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2" t="s">
        <v>158</v>
      </c>
      <c r="B48" s="16" t="s">
        <v>208</v>
      </c>
      <c r="C48" s="13">
        <v>10</v>
      </c>
      <c r="D48" s="14"/>
      <c r="E48" s="13">
        <v>76</v>
      </c>
      <c r="F48" s="14">
        <f t="shared" si="10"/>
        <v>5700</v>
      </c>
      <c r="G48" s="14"/>
      <c r="H48" s="14">
        <f t="shared" si="14"/>
        <v>443</v>
      </c>
      <c r="I48" s="15">
        <f t="shared" si="12"/>
        <v>170.58181818181856</v>
      </c>
      <c r="J48" s="1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2" t="s">
        <v>46</v>
      </c>
      <c r="B49" s="16" t="s">
        <v>47</v>
      </c>
      <c r="C49" s="13">
        <v>10</v>
      </c>
      <c r="D49" s="14"/>
      <c r="E49" s="13">
        <v>8</v>
      </c>
      <c r="F49" s="14">
        <f t="shared" si="10"/>
        <v>600</v>
      </c>
      <c r="G49" s="14"/>
      <c r="H49" s="14">
        <f t="shared" si="14"/>
        <v>443</v>
      </c>
      <c r="I49" s="15">
        <f t="shared" si="12"/>
        <v>-4929.4181818181814</v>
      </c>
      <c r="J49" s="1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0" t="s">
        <v>147</v>
      </c>
      <c r="B50" s="21">
        <v>23451</v>
      </c>
      <c r="C50" s="9">
        <v>11</v>
      </c>
      <c r="D50" s="10">
        <v>10000</v>
      </c>
      <c r="E50" s="9"/>
      <c r="F50" s="10">
        <f t="shared" si="10"/>
        <v>10000</v>
      </c>
      <c r="G50" s="10">
        <v>1725</v>
      </c>
      <c r="H50" s="10">
        <f>G50/5</f>
        <v>345</v>
      </c>
      <c r="I50" s="10">
        <f t="shared" si="12"/>
        <v>4372.5818181818186</v>
      </c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22" t="s">
        <v>209</v>
      </c>
      <c r="B51" s="16" t="s">
        <v>138</v>
      </c>
      <c r="C51" s="13">
        <v>11</v>
      </c>
      <c r="D51" s="14"/>
      <c r="E51" s="13">
        <v>10</v>
      </c>
      <c r="F51" s="14">
        <f t="shared" si="10"/>
        <v>750</v>
      </c>
      <c r="G51" s="14"/>
      <c r="H51" s="14">
        <f t="shared" ref="H51:H54" si="15">H50</f>
        <v>345</v>
      </c>
      <c r="I51" s="15">
        <f t="shared" si="12"/>
        <v>-4877.4181818181814</v>
      </c>
      <c r="J51" s="1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22" t="s">
        <v>210</v>
      </c>
      <c r="B52" s="16" t="s">
        <v>211</v>
      </c>
      <c r="C52" s="13">
        <v>11</v>
      </c>
      <c r="D52" s="14"/>
      <c r="E52" s="13">
        <v>28</v>
      </c>
      <c r="F52" s="14">
        <f t="shared" si="10"/>
        <v>2100</v>
      </c>
      <c r="G52" s="14"/>
      <c r="H52" s="14">
        <f t="shared" si="15"/>
        <v>345</v>
      </c>
      <c r="I52" s="15">
        <f t="shared" si="12"/>
        <v>-3527.4181818181814</v>
      </c>
      <c r="J52" s="1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16" t="s">
        <v>212</v>
      </c>
      <c r="B53" s="16" t="s">
        <v>122</v>
      </c>
      <c r="C53" s="13">
        <v>11</v>
      </c>
      <c r="D53" s="14"/>
      <c r="E53" s="13">
        <v>58</v>
      </c>
      <c r="F53" s="14">
        <f t="shared" si="10"/>
        <v>4350</v>
      </c>
      <c r="G53" s="14"/>
      <c r="H53" s="14">
        <f t="shared" si="15"/>
        <v>345</v>
      </c>
      <c r="I53" s="15">
        <f t="shared" si="12"/>
        <v>-1277.4181818181814</v>
      </c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2" t="s">
        <v>213</v>
      </c>
      <c r="B54" s="16" t="s">
        <v>123</v>
      </c>
      <c r="C54" s="13">
        <v>11</v>
      </c>
      <c r="D54" s="14"/>
      <c r="E54" s="13">
        <v>67</v>
      </c>
      <c r="F54" s="14">
        <f t="shared" si="10"/>
        <v>5025</v>
      </c>
      <c r="G54" s="14"/>
      <c r="H54" s="14">
        <f t="shared" si="15"/>
        <v>345</v>
      </c>
      <c r="I54" s="15">
        <f t="shared" si="12"/>
        <v>-602.41818181818144</v>
      </c>
      <c r="J54" s="1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20" t="s">
        <v>49</v>
      </c>
      <c r="B55" s="21" t="s">
        <v>214</v>
      </c>
      <c r="C55" s="9">
        <v>12</v>
      </c>
      <c r="D55" s="10">
        <v>6000</v>
      </c>
      <c r="E55" s="9"/>
      <c r="F55" s="10">
        <f t="shared" si="10"/>
        <v>6000</v>
      </c>
      <c r="G55" s="10">
        <v>920</v>
      </c>
      <c r="H55" s="10">
        <f>G55/4</f>
        <v>230</v>
      </c>
      <c r="I55" s="10">
        <f t="shared" si="12"/>
        <v>257.58181818181856</v>
      </c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22" t="s">
        <v>125</v>
      </c>
      <c r="B56" s="16" t="s">
        <v>126</v>
      </c>
      <c r="C56" s="13">
        <v>12</v>
      </c>
      <c r="D56" s="14"/>
      <c r="E56" s="13">
        <v>28</v>
      </c>
      <c r="F56" s="14">
        <f t="shared" si="10"/>
        <v>2100</v>
      </c>
      <c r="G56" s="14"/>
      <c r="H56" s="14">
        <f t="shared" ref="H56:H58" si="16">H55</f>
        <v>230</v>
      </c>
      <c r="I56" s="15">
        <f t="shared" si="12"/>
        <v>-3642.4181818181814</v>
      </c>
      <c r="J56" s="1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22" t="s">
        <v>119</v>
      </c>
      <c r="B57" s="16" t="s">
        <v>120</v>
      </c>
      <c r="C57" s="13">
        <v>12</v>
      </c>
      <c r="D57" s="14"/>
      <c r="E57" s="13">
        <v>25</v>
      </c>
      <c r="F57" s="14">
        <f t="shared" si="10"/>
        <v>1875</v>
      </c>
      <c r="G57" s="14"/>
      <c r="H57" s="14">
        <f t="shared" si="16"/>
        <v>230</v>
      </c>
      <c r="I57" s="15">
        <f t="shared" si="12"/>
        <v>-3867.4181818181814</v>
      </c>
      <c r="J57" s="1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22" t="s">
        <v>153</v>
      </c>
      <c r="B58" s="16" t="s">
        <v>154</v>
      </c>
      <c r="C58" s="13">
        <v>12</v>
      </c>
      <c r="D58" s="14"/>
      <c r="E58" s="13">
        <v>43</v>
      </c>
      <c r="F58" s="14">
        <f t="shared" si="10"/>
        <v>3225</v>
      </c>
      <c r="G58" s="14"/>
      <c r="H58" s="14">
        <f t="shared" si="16"/>
        <v>230</v>
      </c>
      <c r="I58" s="15">
        <f t="shared" si="12"/>
        <v>-2517.4181818181814</v>
      </c>
      <c r="J58" s="1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108" t="s">
        <v>386</v>
      </c>
      <c r="B59" s="107">
        <v>11508</v>
      </c>
      <c r="C59" s="19">
        <v>12</v>
      </c>
      <c r="D59" s="18"/>
      <c r="E59" s="19"/>
      <c r="F59" s="18">
        <v>0</v>
      </c>
      <c r="G59" s="18"/>
      <c r="H59" s="18">
        <v>0</v>
      </c>
      <c r="I59" s="109">
        <f t="shared" si="12"/>
        <v>-5972.4181818181814</v>
      </c>
      <c r="J59" s="19" t="s">
        <v>385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0" t="s">
        <v>215</v>
      </c>
      <c r="B60" s="21">
        <v>31719</v>
      </c>
      <c r="C60" s="9">
        <v>13</v>
      </c>
      <c r="D60" s="10">
        <v>10000</v>
      </c>
      <c r="E60" s="9"/>
      <c r="F60" s="10">
        <f t="shared" si="10"/>
        <v>10000</v>
      </c>
      <c r="G60" s="10">
        <v>1717</v>
      </c>
      <c r="H60" s="10">
        <f>G60/5</f>
        <v>343.4</v>
      </c>
      <c r="I60" s="10">
        <f t="shared" si="12"/>
        <v>4370.9818181818182</v>
      </c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22" t="s">
        <v>216</v>
      </c>
      <c r="B61" s="16" t="s">
        <v>122</v>
      </c>
      <c r="C61" s="13">
        <v>13</v>
      </c>
      <c r="D61" s="14"/>
      <c r="E61" s="13">
        <v>66</v>
      </c>
      <c r="F61" s="14">
        <f t="shared" si="10"/>
        <v>4950</v>
      </c>
      <c r="G61" s="14"/>
      <c r="H61" s="14">
        <f t="shared" ref="H61:H64" si="17">H60</f>
        <v>343.4</v>
      </c>
      <c r="I61" s="15">
        <f t="shared" si="12"/>
        <v>-679.0181818181818</v>
      </c>
      <c r="J61" s="1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22" t="s">
        <v>217</v>
      </c>
      <c r="B62" s="16" t="s">
        <v>218</v>
      </c>
      <c r="C62" s="13">
        <v>13</v>
      </c>
      <c r="D62" s="14"/>
      <c r="E62" s="13">
        <v>27</v>
      </c>
      <c r="F62" s="14">
        <f t="shared" si="10"/>
        <v>2025</v>
      </c>
      <c r="G62" s="14"/>
      <c r="H62" s="14">
        <f t="shared" si="17"/>
        <v>343.4</v>
      </c>
      <c r="I62" s="15">
        <f t="shared" si="12"/>
        <v>-3604.0181818181813</v>
      </c>
      <c r="J62" s="1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22" t="s">
        <v>219</v>
      </c>
      <c r="B63" s="16" t="s">
        <v>123</v>
      </c>
      <c r="C63" s="13">
        <v>13</v>
      </c>
      <c r="D63" s="14"/>
      <c r="E63" s="13">
        <v>65</v>
      </c>
      <c r="F63" s="14">
        <f t="shared" si="10"/>
        <v>4875</v>
      </c>
      <c r="G63" s="14"/>
      <c r="H63" s="14">
        <f t="shared" si="17"/>
        <v>343.4</v>
      </c>
      <c r="I63" s="15">
        <f t="shared" si="12"/>
        <v>-754.0181818181818</v>
      </c>
      <c r="J63" s="1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22" t="s">
        <v>133</v>
      </c>
      <c r="B64" s="16">
        <v>11353</v>
      </c>
      <c r="C64" s="13">
        <v>13</v>
      </c>
      <c r="D64" s="14"/>
      <c r="E64" s="13">
        <v>10</v>
      </c>
      <c r="F64" s="14">
        <f t="shared" si="10"/>
        <v>750</v>
      </c>
      <c r="G64" s="14"/>
      <c r="H64" s="14">
        <f t="shared" si="17"/>
        <v>343.4</v>
      </c>
      <c r="I64" s="15">
        <f t="shared" si="12"/>
        <v>-4879.0181818181809</v>
      </c>
      <c r="J64" s="1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0" t="s">
        <v>220</v>
      </c>
      <c r="B65" s="21" t="s">
        <v>19</v>
      </c>
      <c r="C65" s="9">
        <v>14</v>
      </c>
      <c r="D65" s="10">
        <v>10000</v>
      </c>
      <c r="E65" s="9"/>
      <c r="F65" s="10">
        <f t="shared" si="10"/>
        <v>10000</v>
      </c>
      <c r="G65" s="10">
        <v>4929</v>
      </c>
      <c r="H65" s="10">
        <f>G65/5</f>
        <v>985.8</v>
      </c>
      <c r="I65" s="10">
        <f t="shared" si="12"/>
        <v>5013.3818181818178</v>
      </c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22" t="s">
        <v>221</v>
      </c>
      <c r="B66" s="16">
        <v>50741</v>
      </c>
      <c r="C66" s="13">
        <v>14</v>
      </c>
      <c r="D66" s="14"/>
      <c r="E66" s="13">
        <v>9</v>
      </c>
      <c r="F66" s="14">
        <f t="shared" si="10"/>
        <v>675</v>
      </c>
      <c r="G66" s="14"/>
      <c r="H66" s="14">
        <f t="shared" ref="H66:H69" si="18">H65</f>
        <v>985.8</v>
      </c>
      <c r="I66" s="15">
        <f t="shared" si="12"/>
        <v>-4311.6181818181813</v>
      </c>
      <c r="J66" s="1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2" t="s">
        <v>222</v>
      </c>
      <c r="B67" s="16" t="s">
        <v>144</v>
      </c>
      <c r="C67" s="13">
        <v>14</v>
      </c>
      <c r="D67" s="14"/>
      <c r="E67" s="13">
        <v>15</v>
      </c>
      <c r="F67" s="14">
        <f t="shared" si="10"/>
        <v>1125</v>
      </c>
      <c r="G67" s="14"/>
      <c r="H67" s="14">
        <f t="shared" si="18"/>
        <v>985.8</v>
      </c>
      <c r="I67" s="15">
        <f t="shared" si="12"/>
        <v>-3861.6181818181813</v>
      </c>
      <c r="J67" s="1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22" t="s">
        <v>149</v>
      </c>
      <c r="B68" s="16" t="s">
        <v>150</v>
      </c>
      <c r="C68" s="13">
        <v>14</v>
      </c>
      <c r="D68" s="14"/>
      <c r="E68" s="13">
        <v>58</v>
      </c>
      <c r="F68" s="14">
        <f t="shared" si="10"/>
        <v>4350</v>
      </c>
      <c r="G68" s="14"/>
      <c r="H68" s="14">
        <f t="shared" si="18"/>
        <v>985.8</v>
      </c>
      <c r="I68" s="15">
        <f t="shared" ref="I68:I99" si="19">F68+H68-$I$115</f>
        <v>-636.61818181818126</v>
      </c>
      <c r="J68" s="1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22" t="s">
        <v>223</v>
      </c>
      <c r="B69" s="16">
        <v>11405</v>
      </c>
      <c r="C69" s="13">
        <v>14</v>
      </c>
      <c r="D69" s="14"/>
      <c r="E69" s="13">
        <v>40</v>
      </c>
      <c r="F69" s="14">
        <f t="shared" si="10"/>
        <v>3000</v>
      </c>
      <c r="G69" s="14"/>
      <c r="H69" s="14">
        <f t="shared" si="18"/>
        <v>985.8</v>
      </c>
      <c r="I69" s="15">
        <f t="shared" si="19"/>
        <v>-1986.6181818181813</v>
      </c>
      <c r="J69" s="1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20" t="s">
        <v>52</v>
      </c>
      <c r="B70" s="21" t="s">
        <v>224</v>
      </c>
      <c r="C70" s="9">
        <v>15</v>
      </c>
      <c r="D70" s="10">
        <v>6000</v>
      </c>
      <c r="E70" s="9"/>
      <c r="F70" s="10">
        <f t="shared" si="10"/>
        <v>6000</v>
      </c>
      <c r="G70" s="10">
        <v>1015</v>
      </c>
      <c r="H70" s="10">
        <f>G70/4</f>
        <v>253.75</v>
      </c>
      <c r="I70" s="10">
        <f t="shared" si="19"/>
        <v>281.33181818181856</v>
      </c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22" t="s">
        <v>225</v>
      </c>
      <c r="B71" s="16" t="s">
        <v>70</v>
      </c>
      <c r="C71" s="13">
        <v>15</v>
      </c>
      <c r="D71" s="14"/>
      <c r="E71" s="13">
        <v>19</v>
      </c>
      <c r="F71" s="14">
        <f t="shared" si="10"/>
        <v>1425</v>
      </c>
      <c r="G71" s="14"/>
      <c r="H71" s="14">
        <f t="shared" ref="H71:H73" si="20">H70</f>
        <v>253.75</v>
      </c>
      <c r="I71" s="15">
        <f t="shared" si="19"/>
        <v>-4293.6681818181814</v>
      </c>
      <c r="J71" s="1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22" t="s">
        <v>226</v>
      </c>
      <c r="B72" s="16" t="s">
        <v>64</v>
      </c>
      <c r="C72" s="13">
        <v>15</v>
      </c>
      <c r="D72" s="14"/>
      <c r="E72" s="13">
        <v>52</v>
      </c>
      <c r="F72" s="14">
        <f t="shared" si="10"/>
        <v>3900</v>
      </c>
      <c r="G72" s="14"/>
      <c r="H72" s="14">
        <f t="shared" si="20"/>
        <v>253.75</v>
      </c>
      <c r="I72" s="15">
        <f t="shared" si="19"/>
        <v>-1818.6681818181814</v>
      </c>
      <c r="J72" s="1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13" t="s">
        <v>111</v>
      </c>
      <c r="B73" s="16" t="s">
        <v>227</v>
      </c>
      <c r="C73" s="13">
        <v>15</v>
      </c>
      <c r="D73" s="14"/>
      <c r="E73" s="13">
        <v>75</v>
      </c>
      <c r="F73" s="14">
        <f t="shared" si="10"/>
        <v>5625</v>
      </c>
      <c r="G73" s="14"/>
      <c r="H73" s="14">
        <f t="shared" si="20"/>
        <v>253.75</v>
      </c>
      <c r="I73" s="15">
        <f t="shared" si="19"/>
        <v>-93.668181818181438</v>
      </c>
      <c r="J73" s="1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20" t="s">
        <v>228</v>
      </c>
      <c r="B74" s="21">
        <v>26059</v>
      </c>
      <c r="C74" s="9">
        <v>16</v>
      </c>
      <c r="D74" s="10">
        <v>6000</v>
      </c>
      <c r="E74" s="9"/>
      <c r="F74" s="10">
        <f t="shared" si="10"/>
        <v>6000</v>
      </c>
      <c r="G74" s="10">
        <v>2089</v>
      </c>
      <c r="H74" s="10">
        <f>G74/4</f>
        <v>522.25</v>
      </c>
      <c r="I74" s="10">
        <f t="shared" si="19"/>
        <v>549.83181818181856</v>
      </c>
      <c r="J74" s="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22" t="s">
        <v>229</v>
      </c>
      <c r="B75" s="16">
        <v>26320</v>
      </c>
      <c r="C75" s="13">
        <v>16</v>
      </c>
      <c r="D75" s="14"/>
      <c r="E75" s="13">
        <v>32</v>
      </c>
      <c r="F75" s="14">
        <f t="shared" ref="F75:F113" si="21">(E75*75)+D75</f>
        <v>2400</v>
      </c>
      <c r="G75" s="14"/>
      <c r="H75" s="14">
        <f t="shared" ref="H75:H77" si="22">H74</f>
        <v>522.25</v>
      </c>
      <c r="I75" s="15">
        <f t="shared" si="19"/>
        <v>-3050.1681818181814</v>
      </c>
      <c r="J75" s="1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22" t="s">
        <v>230</v>
      </c>
      <c r="B76" s="16">
        <v>11489</v>
      </c>
      <c r="C76" s="13">
        <v>16</v>
      </c>
      <c r="D76" s="14"/>
      <c r="E76" s="13">
        <v>46</v>
      </c>
      <c r="F76" s="14">
        <f t="shared" si="21"/>
        <v>3450</v>
      </c>
      <c r="G76" s="14"/>
      <c r="H76" s="14">
        <f t="shared" si="22"/>
        <v>522.25</v>
      </c>
      <c r="I76" s="15">
        <f t="shared" si="19"/>
        <v>-2000.1681818181814</v>
      </c>
      <c r="J76" s="1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22" t="s">
        <v>232</v>
      </c>
      <c r="B77" s="16" t="s">
        <v>155</v>
      </c>
      <c r="C77" s="13">
        <v>16</v>
      </c>
      <c r="D77" s="14"/>
      <c r="E77" s="13">
        <v>34</v>
      </c>
      <c r="F77" s="14">
        <f t="shared" si="21"/>
        <v>2550</v>
      </c>
      <c r="G77" s="14"/>
      <c r="H77" s="14">
        <f t="shared" si="22"/>
        <v>522.25</v>
      </c>
      <c r="I77" s="15">
        <f t="shared" si="19"/>
        <v>-2900.1681818181814</v>
      </c>
      <c r="J77" s="1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21" t="s">
        <v>233</v>
      </c>
      <c r="B78" s="21" t="s">
        <v>144</v>
      </c>
      <c r="C78" s="9">
        <v>17</v>
      </c>
      <c r="D78" s="10">
        <v>6000</v>
      </c>
      <c r="E78" s="9"/>
      <c r="F78" s="10">
        <f t="shared" si="21"/>
        <v>6000</v>
      </c>
      <c r="G78" s="10">
        <v>2004</v>
      </c>
      <c r="H78" s="10">
        <f>G78/4</f>
        <v>501</v>
      </c>
      <c r="I78" s="10">
        <f t="shared" si="19"/>
        <v>528.58181818181856</v>
      </c>
      <c r="J78" s="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2" t="s">
        <v>234</v>
      </c>
      <c r="B79" s="16" t="s">
        <v>79</v>
      </c>
      <c r="C79" s="13">
        <v>17</v>
      </c>
      <c r="D79" s="14"/>
      <c r="E79" s="13">
        <v>23</v>
      </c>
      <c r="F79" s="14">
        <f t="shared" si="21"/>
        <v>1725</v>
      </c>
      <c r="G79" s="14"/>
      <c r="H79" s="14">
        <f t="shared" ref="H79:H81" si="23">H78</f>
        <v>501</v>
      </c>
      <c r="I79" s="15">
        <f t="shared" si="19"/>
        <v>-3746.4181818181814</v>
      </c>
      <c r="J79" s="1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22" t="s">
        <v>235</v>
      </c>
      <c r="B80" s="16" t="s">
        <v>62</v>
      </c>
      <c r="C80" s="13">
        <v>17</v>
      </c>
      <c r="D80" s="14"/>
      <c r="E80" s="13">
        <v>7</v>
      </c>
      <c r="F80" s="14">
        <f t="shared" si="21"/>
        <v>525</v>
      </c>
      <c r="G80" s="14"/>
      <c r="H80" s="14">
        <f t="shared" si="23"/>
        <v>501</v>
      </c>
      <c r="I80" s="15">
        <f t="shared" si="19"/>
        <v>-4946.4181818181814</v>
      </c>
      <c r="J80" s="1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2" t="s">
        <v>236</v>
      </c>
      <c r="B81" s="12">
        <v>25645</v>
      </c>
      <c r="C81" s="13">
        <v>17</v>
      </c>
      <c r="D81" s="14"/>
      <c r="E81" s="13">
        <v>61</v>
      </c>
      <c r="F81" s="14">
        <f t="shared" si="21"/>
        <v>4575</v>
      </c>
      <c r="G81" s="14"/>
      <c r="H81" s="14">
        <f t="shared" si="23"/>
        <v>501</v>
      </c>
      <c r="I81" s="15">
        <f t="shared" si="19"/>
        <v>-896.41818181818144</v>
      </c>
      <c r="J81" s="1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108" t="s">
        <v>387</v>
      </c>
      <c r="B82" s="107">
        <v>51071</v>
      </c>
      <c r="C82" s="19">
        <v>17</v>
      </c>
      <c r="D82" s="18"/>
      <c r="E82" s="19"/>
      <c r="F82" s="18">
        <f t="shared" ref="F82" si="24">(E82*75)+D82</f>
        <v>0</v>
      </c>
      <c r="G82" s="18"/>
      <c r="H82" s="18">
        <v>0</v>
      </c>
      <c r="I82" s="109">
        <f t="shared" si="19"/>
        <v>-5972.4181818181814</v>
      </c>
      <c r="J82" s="19" t="s">
        <v>385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0" t="s">
        <v>237</v>
      </c>
      <c r="B83" s="21">
        <v>11305</v>
      </c>
      <c r="C83" s="9">
        <v>18</v>
      </c>
      <c r="D83" s="10">
        <v>6000</v>
      </c>
      <c r="E83" s="9"/>
      <c r="F83" s="10">
        <f t="shared" si="21"/>
        <v>6000</v>
      </c>
      <c r="G83" s="10">
        <v>828</v>
      </c>
      <c r="H83" s="10">
        <f>G83/4</f>
        <v>207</v>
      </c>
      <c r="I83" s="10">
        <f t="shared" si="19"/>
        <v>234.58181818181856</v>
      </c>
      <c r="J83" s="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22" t="s">
        <v>83</v>
      </c>
      <c r="B84" s="16">
        <v>11346</v>
      </c>
      <c r="C84" s="13">
        <v>18</v>
      </c>
      <c r="D84" s="14"/>
      <c r="E84" s="13">
        <v>47</v>
      </c>
      <c r="F84" s="14">
        <f t="shared" si="21"/>
        <v>3525</v>
      </c>
      <c r="G84" s="14"/>
      <c r="H84" s="14">
        <f t="shared" ref="H84:H86" si="25">H83</f>
        <v>207</v>
      </c>
      <c r="I84" s="15">
        <f t="shared" si="19"/>
        <v>-2240.4181818181814</v>
      </c>
      <c r="J84" s="1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22" t="s">
        <v>132</v>
      </c>
      <c r="B85" s="16" t="s">
        <v>238</v>
      </c>
      <c r="C85" s="13">
        <v>18</v>
      </c>
      <c r="D85" s="14"/>
      <c r="E85" s="13">
        <v>47</v>
      </c>
      <c r="F85" s="14">
        <f t="shared" si="21"/>
        <v>3525</v>
      </c>
      <c r="G85" s="14"/>
      <c r="H85" s="14">
        <f t="shared" si="25"/>
        <v>207</v>
      </c>
      <c r="I85" s="15">
        <f t="shared" si="19"/>
        <v>-2240.4181818181814</v>
      </c>
      <c r="J85" s="1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22" t="s">
        <v>239</v>
      </c>
      <c r="B86" s="16" t="s">
        <v>144</v>
      </c>
      <c r="C86" s="13">
        <v>18</v>
      </c>
      <c r="D86" s="14"/>
      <c r="E86" s="13">
        <v>2</v>
      </c>
      <c r="F86" s="14">
        <f t="shared" si="21"/>
        <v>150</v>
      </c>
      <c r="G86" s="14"/>
      <c r="H86" s="14">
        <f t="shared" si="25"/>
        <v>207</v>
      </c>
      <c r="I86" s="15">
        <f t="shared" si="19"/>
        <v>-5615.4181818181814</v>
      </c>
      <c r="J86" s="1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20" t="s">
        <v>240</v>
      </c>
      <c r="B87" s="21" t="s">
        <v>155</v>
      </c>
      <c r="C87" s="9">
        <v>19</v>
      </c>
      <c r="D87" s="10">
        <v>6000</v>
      </c>
      <c r="E87" s="9"/>
      <c r="F87" s="10">
        <f t="shared" si="21"/>
        <v>6000</v>
      </c>
      <c r="G87" s="10">
        <v>978</v>
      </c>
      <c r="H87" s="10">
        <f>G87/4</f>
        <v>244.5</v>
      </c>
      <c r="I87" s="10">
        <f t="shared" si="19"/>
        <v>272.08181818181856</v>
      </c>
      <c r="J87" s="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22" t="s">
        <v>241</v>
      </c>
      <c r="B88" s="16" t="s">
        <v>64</v>
      </c>
      <c r="C88" s="13">
        <v>19</v>
      </c>
      <c r="D88" s="14"/>
      <c r="E88" s="13">
        <v>56</v>
      </c>
      <c r="F88" s="14">
        <f t="shared" si="21"/>
        <v>4200</v>
      </c>
      <c r="G88" s="14"/>
      <c r="H88" s="14">
        <f t="shared" ref="H88:H90" si="26">H87</f>
        <v>244.5</v>
      </c>
      <c r="I88" s="15">
        <f t="shared" si="19"/>
        <v>-1527.9181818181814</v>
      </c>
      <c r="J88" s="1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22" t="s">
        <v>242</v>
      </c>
      <c r="B89" s="16" t="s">
        <v>62</v>
      </c>
      <c r="C89" s="13">
        <v>19</v>
      </c>
      <c r="D89" s="14"/>
      <c r="E89" s="13">
        <v>6</v>
      </c>
      <c r="F89" s="14">
        <f t="shared" si="21"/>
        <v>450</v>
      </c>
      <c r="G89" s="14"/>
      <c r="H89" s="14">
        <f t="shared" si="26"/>
        <v>244.5</v>
      </c>
      <c r="I89" s="15">
        <f t="shared" si="19"/>
        <v>-5277.9181818181814</v>
      </c>
      <c r="J89" s="13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" customHeight="1">
      <c r="A90" s="13" t="s">
        <v>90</v>
      </c>
      <c r="B90" s="16" t="s">
        <v>112</v>
      </c>
      <c r="C90" s="13">
        <v>19</v>
      </c>
      <c r="D90" s="14"/>
      <c r="E90" s="13">
        <v>68</v>
      </c>
      <c r="F90" s="14">
        <f t="shared" si="21"/>
        <v>5100</v>
      </c>
      <c r="G90" s="14"/>
      <c r="H90" s="14">
        <f t="shared" si="26"/>
        <v>244.5</v>
      </c>
      <c r="I90" s="15">
        <f t="shared" si="19"/>
        <v>-627.91818181818144</v>
      </c>
      <c r="J90" s="17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" customHeight="1">
      <c r="A91" s="9" t="s">
        <v>243</v>
      </c>
      <c r="B91" s="21" t="s">
        <v>26</v>
      </c>
      <c r="C91" s="9">
        <v>20</v>
      </c>
      <c r="D91" s="10">
        <v>10000</v>
      </c>
      <c r="E91" s="9"/>
      <c r="F91" s="10">
        <f t="shared" si="21"/>
        <v>10000</v>
      </c>
      <c r="G91" s="10">
        <v>970</v>
      </c>
      <c r="H91" s="10">
        <f>G91/5</f>
        <v>194</v>
      </c>
      <c r="I91" s="10">
        <f t="shared" si="19"/>
        <v>4221.5818181818186</v>
      </c>
      <c r="J91" s="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22" t="s">
        <v>244</v>
      </c>
      <c r="B92" s="16">
        <v>1772</v>
      </c>
      <c r="C92" s="13">
        <v>20</v>
      </c>
      <c r="D92" s="14"/>
      <c r="E92" s="13">
        <v>23</v>
      </c>
      <c r="F92" s="14">
        <f t="shared" si="21"/>
        <v>1725</v>
      </c>
      <c r="G92" s="14"/>
      <c r="H92" s="14">
        <f t="shared" ref="H92:H95" si="27">H91</f>
        <v>194</v>
      </c>
      <c r="I92" s="15">
        <f t="shared" si="19"/>
        <v>-4053.4181818181814</v>
      </c>
      <c r="J92" s="1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22" t="s">
        <v>245</v>
      </c>
      <c r="B93" s="16" t="s">
        <v>74</v>
      </c>
      <c r="C93" s="13">
        <v>20</v>
      </c>
      <c r="D93" s="14"/>
      <c r="E93" s="13">
        <v>121</v>
      </c>
      <c r="F93" s="14">
        <f t="shared" si="21"/>
        <v>9075</v>
      </c>
      <c r="G93" s="14"/>
      <c r="H93" s="14">
        <f t="shared" si="27"/>
        <v>194</v>
      </c>
      <c r="I93" s="15">
        <f t="shared" si="19"/>
        <v>3296.5818181818186</v>
      </c>
      <c r="J93" s="1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22" t="s">
        <v>246</v>
      </c>
      <c r="B94" s="16">
        <v>11492</v>
      </c>
      <c r="C94" s="13">
        <v>20</v>
      </c>
      <c r="D94" s="14"/>
      <c r="E94" s="13">
        <v>137</v>
      </c>
      <c r="F94" s="14">
        <f t="shared" si="21"/>
        <v>10275</v>
      </c>
      <c r="G94" s="14"/>
      <c r="H94" s="14">
        <f t="shared" si="27"/>
        <v>194</v>
      </c>
      <c r="I94" s="15">
        <f t="shared" si="19"/>
        <v>4496.5818181818186</v>
      </c>
      <c r="J94" s="1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13" t="s">
        <v>247</v>
      </c>
      <c r="B95" s="16">
        <v>11455</v>
      </c>
      <c r="C95" s="13">
        <v>20</v>
      </c>
      <c r="D95" s="14"/>
      <c r="E95" s="13">
        <v>2</v>
      </c>
      <c r="F95" s="14">
        <f t="shared" si="21"/>
        <v>150</v>
      </c>
      <c r="G95" s="14"/>
      <c r="H95" s="14">
        <f t="shared" si="27"/>
        <v>194</v>
      </c>
      <c r="I95" s="15">
        <f t="shared" si="19"/>
        <v>-5628.4181818181814</v>
      </c>
      <c r="J95" s="1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20" t="s">
        <v>248</v>
      </c>
      <c r="B96" s="21" t="s">
        <v>72</v>
      </c>
      <c r="C96" s="9">
        <v>21</v>
      </c>
      <c r="D96" s="10">
        <v>6000</v>
      </c>
      <c r="E96" s="9"/>
      <c r="F96" s="10">
        <f t="shared" si="21"/>
        <v>6000</v>
      </c>
      <c r="G96" s="10">
        <v>520</v>
      </c>
      <c r="H96" s="10">
        <f>G96/4</f>
        <v>130</v>
      </c>
      <c r="I96" s="10">
        <f t="shared" si="19"/>
        <v>157.58181818181856</v>
      </c>
      <c r="J96" s="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2" t="s">
        <v>249</v>
      </c>
      <c r="B97" s="16" t="s">
        <v>28</v>
      </c>
      <c r="C97" s="13">
        <v>21</v>
      </c>
      <c r="D97" s="14"/>
      <c r="E97" s="13">
        <v>21</v>
      </c>
      <c r="F97" s="14">
        <f t="shared" si="21"/>
        <v>1575</v>
      </c>
      <c r="G97" s="14"/>
      <c r="H97" s="14">
        <f t="shared" ref="H97:H99" si="28">H96</f>
        <v>130</v>
      </c>
      <c r="I97" s="15">
        <f t="shared" si="19"/>
        <v>-4267.4181818181814</v>
      </c>
      <c r="J97" s="1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22" t="s">
        <v>250</v>
      </c>
      <c r="B98" s="16" t="s">
        <v>131</v>
      </c>
      <c r="C98" s="13">
        <v>21</v>
      </c>
      <c r="D98" s="14"/>
      <c r="E98" s="13">
        <v>64</v>
      </c>
      <c r="F98" s="14">
        <f t="shared" si="21"/>
        <v>4800</v>
      </c>
      <c r="G98" s="14"/>
      <c r="H98" s="14">
        <f t="shared" si="28"/>
        <v>130</v>
      </c>
      <c r="I98" s="15">
        <f t="shared" si="19"/>
        <v>-1042.4181818181814</v>
      </c>
      <c r="J98" s="13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" customHeight="1">
      <c r="A99" s="22" t="s">
        <v>151</v>
      </c>
      <c r="B99" s="12" t="s">
        <v>152</v>
      </c>
      <c r="C99" s="13">
        <v>21</v>
      </c>
      <c r="D99" s="14"/>
      <c r="E99" s="13">
        <v>67</v>
      </c>
      <c r="F99" s="14">
        <f t="shared" si="21"/>
        <v>5025</v>
      </c>
      <c r="G99" s="14"/>
      <c r="H99" s="14">
        <f t="shared" si="28"/>
        <v>130</v>
      </c>
      <c r="I99" s="15">
        <f t="shared" si="19"/>
        <v>-817.41818181818144</v>
      </c>
      <c r="J99" s="1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>
      <c r="A100" s="20" t="s">
        <v>251</v>
      </c>
      <c r="B100" s="21">
        <v>20822</v>
      </c>
      <c r="C100" s="9">
        <v>22</v>
      </c>
      <c r="D100" s="10">
        <v>6000</v>
      </c>
      <c r="E100" s="9"/>
      <c r="F100" s="10">
        <f t="shared" si="21"/>
        <v>6000</v>
      </c>
      <c r="G100" s="10">
        <v>492</v>
      </c>
      <c r="H100" s="10">
        <f>G100/4</f>
        <v>123</v>
      </c>
      <c r="I100" s="10">
        <f t="shared" ref="I100:I113" si="29">F100+H100-$I$115</f>
        <v>150.58181818181856</v>
      </c>
      <c r="J100" s="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>
      <c r="A101" s="22" t="s">
        <v>252</v>
      </c>
      <c r="B101" s="16" t="s">
        <v>131</v>
      </c>
      <c r="C101" s="13">
        <v>22</v>
      </c>
      <c r="D101" s="14"/>
      <c r="E101" s="13">
        <v>67</v>
      </c>
      <c r="F101" s="14">
        <f t="shared" si="21"/>
        <v>5025</v>
      </c>
      <c r="G101" s="14"/>
      <c r="H101" s="14">
        <f t="shared" ref="H101:H103" si="30">H100</f>
        <v>123</v>
      </c>
      <c r="I101" s="15">
        <f t="shared" si="29"/>
        <v>-824.41818181818144</v>
      </c>
      <c r="J101" s="13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" customHeight="1">
      <c r="A102" s="22" t="s">
        <v>253</v>
      </c>
      <c r="B102" s="16" t="s">
        <v>74</v>
      </c>
      <c r="C102" s="13">
        <v>22</v>
      </c>
      <c r="D102" s="14"/>
      <c r="E102" s="13">
        <v>123</v>
      </c>
      <c r="F102" s="14">
        <f t="shared" si="21"/>
        <v>9225</v>
      </c>
      <c r="G102" s="14"/>
      <c r="H102" s="14">
        <f t="shared" si="30"/>
        <v>123</v>
      </c>
      <c r="I102" s="15">
        <f t="shared" si="29"/>
        <v>3375.5818181818186</v>
      </c>
      <c r="J102" s="1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>
      <c r="A103" s="22" t="s">
        <v>254</v>
      </c>
      <c r="B103" s="16" t="s">
        <v>255</v>
      </c>
      <c r="C103" s="13">
        <v>22</v>
      </c>
      <c r="D103" s="14"/>
      <c r="E103" s="13">
        <v>98</v>
      </c>
      <c r="F103" s="14">
        <f t="shared" si="21"/>
        <v>7350</v>
      </c>
      <c r="G103" s="14"/>
      <c r="H103" s="14">
        <f t="shared" si="30"/>
        <v>123</v>
      </c>
      <c r="I103" s="15">
        <f t="shared" si="29"/>
        <v>1500.5818181818186</v>
      </c>
      <c r="J103" s="1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>
      <c r="A104" s="20" t="s">
        <v>20</v>
      </c>
      <c r="B104" s="21" t="s">
        <v>21</v>
      </c>
      <c r="C104" s="9">
        <v>23</v>
      </c>
      <c r="D104" s="10">
        <v>10000</v>
      </c>
      <c r="E104" s="9"/>
      <c r="F104" s="10">
        <f t="shared" si="21"/>
        <v>10000</v>
      </c>
      <c r="G104" s="10">
        <v>680</v>
      </c>
      <c r="H104" s="10">
        <f>G104/5</f>
        <v>136</v>
      </c>
      <c r="I104" s="10">
        <f t="shared" si="29"/>
        <v>4163.5818181818186</v>
      </c>
      <c r="J104" s="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>
      <c r="A105" s="22" t="s">
        <v>256</v>
      </c>
      <c r="B105" s="16" t="s">
        <v>74</v>
      </c>
      <c r="C105" s="13">
        <v>23</v>
      </c>
      <c r="D105" s="14"/>
      <c r="E105" s="13">
        <v>120</v>
      </c>
      <c r="F105" s="14">
        <f t="shared" si="21"/>
        <v>9000</v>
      </c>
      <c r="G105" s="14"/>
      <c r="H105" s="14">
        <f t="shared" ref="H105:H108" si="31">H104</f>
        <v>136</v>
      </c>
      <c r="I105" s="15">
        <f t="shared" si="29"/>
        <v>3163.5818181818186</v>
      </c>
      <c r="J105" s="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22" t="s">
        <v>113</v>
      </c>
      <c r="B106" s="16" t="s">
        <v>257</v>
      </c>
      <c r="C106" s="13">
        <v>23</v>
      </c>
      <c r="D106" s="14"/>
      <c r="E106" s="13">
        <v>132</v>
      </c>
      <c r="F106" s="14">
        <f t="shared" si="21"/>
        <v>9900</v>
      </c>
      <c r="G106" s="14"/>
      <c r="H106" s="14">
        <f t="shared" si="31"/>
        <v>136</v>
      </c>
      <c r="I106" s="15">
        <f t="shared" si="29"/>
        <v>4063.5818181818186</v>
      </c>
      <c r="J106" s="13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" customHeight="1">
      <c r="A107" s="22" t="s">
        <v>258</v>
      </c>
      <c r="B107" s="16">
        <v>11407</v>
      </c>
      <c r="C107" s="13">
        <v>23</v>
      </c>
      <c r="D107" s="14"/>
      <c r="E107" s="13">
        <v>55</v>
      </c>
      <c r="F107" s="14">
        <f t="shared" si="21"/>
        <v>4125</v>
      </c>
      <c r="G107" s="14"/>
      <c r="H107" s="14">
        <f t="shared" si="31"/>
        <v>136</v>
      </c>
      <c r="I107" s="15">
        <f t="shared" si="29"/>
        <v>-1711.4181818181814</v>
      </c>
      <c r="J107" s="1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22" t="s">
        <v>259</v>
      </c>
      <c r="B108" s="12" t="s">
        <v>94</v>
      </c>
      <c r="C108" s="13">
        <v>23</v>
      </c>
      <c r="D108" s="14"/>
      <c r="E108" s="13">
        <v>95</v>
      </c>
      <c r="F108" s="14">
        <f t="shared" si="21"/>
        <v>7125</v>
      </c>
      <c r="G108" s="14"/>
      <c r="H108" s="14">
        <f t="shared" si="31"/>
        <v>136</v>
      </c>
      <c r="I108" s="15">
        <f t="shared" si="29"/>
        <v>1288.5818181818186</v>
      </c>
      <c r="J108" s="1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20" t="s">
        <v>87</v>
      </c>
      <c r="B109" s="21">
        <v>11482</v>
      </c>
      <c r="C109" s="9">
        <v>24</v>
      </c>
      <c r="D109" s="10">
        <v>10000</v>
      </c>
      <c r="E109" s="9"/>
      <c r="F109" s="10">
        <f t="shared" si="21"/>
        <v>10000</v>
      </c>
      <c r="G109" s="10">
        <v>1655</v>
      </c>
      <c r="H109" s="10">
        <f>G109/5</f>
        <v>331</v>
      </c>
      <c r="I109" s="10">
        <f t="shared" si="29"/>
        <v>4358.5818181818186</v>
      </c>
      <c r="J109" s="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>
      <c r="A110" s="22" t="s">
        <v>97</v>
      </c>
      <c r="B110" s="16" t="s">
        <v>98</v>
      </c>
      <c r="C110" s="13">
        <v>24</v>
      </c>
      <c r="D110" s="14"/>
      <c r="E110" s="13">
        <v>31</v>
      </c>
      <c r="F110" s="14">
        <f t="shared" si="21"/>
        <v>2325</v>
      </c>
      <c r="G110" s="14"/>
      <c r="H110" s="14">
        <f t="shared" ref="H110:H113" si="32">H109</f>
        <v>331</v>
      </c>
      <c r="I110" s="15">
        <f t="shared" si="29"/>
        <v>-3316.4181818181814</v>
      </c>
      <c r="J110" s="1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>
      <c r="A111" s="22" t="s">
        <v>260</v>
      </c>
      <c r="B111" s="16" t="s">
        <v>117</v>
      </c>
      <c r="C111" s="13">
        <v>24</v>
      </c>
      <c r="D111" s="14"/>
      <c r="E111" s="13">
        <v>53</v>
      </c>
      <c r="F111" s="14">
        <f t="shared" si="21"/>
        <v>3975</v>
      </c>
      <c r="G111" s="14"/>
      <c r="H111" s="14">
        <f t="shared" si="32"/>
        <v>331</v>
      </c>
      <c r="I111" s="15">
        <f t="shared" si="29"/>
        <v>-1666.4181818181814</v>
      </c>
      <c r="J111" s="1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>
      <c r="A112" s="22" t="s">
        <v>166</v>
      </c>
      <c r="B112" s="16" t="s">
        <v>261</v>
      </c>
      <c r="C112" s="13">
        <v>24</v>
      </c>
      <c r="D112" s="14"/>
      <c r="E112" s="13">
        <v>7</v>
      </c>
      <c r="F112" s="14">
        <f t="shared" si="21"/>
        <v>525</v>
      </c>
      <c r="G112" s="14"/>
      <c r="H112" s="14">
        <f t="shared" si="32"/>
        <v>331</v>
      </c>
      <c r="I112" s="15">
        <f t="shared" si="29"/>
        <v>-5116.4181818181814</v>
      </c>
      <c r="J112" s="13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" customHeight="1">
      <c r="A113" s="22" t="s">
        <v>262</v>
      </c>
      <c r="B113" s="16">
        <v>37170</v>
      </c>
      <c r="C113" s="13">
        <v>24</v>
      </c>
      <c r="D113" s="14"/>
      <c r="E113" s="13">
        <v>114</v>
      </c>
      <c r="F113" s="14">
        <f t="shared" si="21"/>
        <v>8550</v>
      </c>
      <c r="G113" s="14"/>
      <c r="H113" s="14">
        <f t="shared" si="32"/>
        <v>331</v>
      </c>
      <c r="I113" s="15">
        <f t="shared" si="29"/>
        <v>2908.5818181818186</v>
      </c>
      <c r="J113" s="1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25"/>
      <c r="B114" s="25"/>
      <c r="C114" s="25"/>
      <c r="D114" s="26"/>
      <c r="E114" s="25"/>
      <c r="F114" s="26">
        <f>SUM(F4:F113)</f>
        <v>612350</v>
      </c>
      <c r="G114" s="26"/>
      <c r="H114" s="26">
        <f>SUM(H4:H113)</f>
        <v>44616.000000000015</v>
      </c>
      <c r="I114" s="26">
        <f>F114+H114</f>
        <v>656966</v>
      </c>
      <c r="J114" s="2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25"/>
      <c r="B115" s="25"/>
      <c r="C115" s="25"/>
      <c r="D115" s="26"/>
      <c r="E115" s="25"/>
      <c r="F115" s="26"/>
      <c r="G115" s="26"/>
      <c r="H115" s="27" t="s">
        <v>103</v>
      </c>
      <c r="I115" s="26">
        <f>I114/(COUNTIF(A4:A113,"*"))</f>
        <v>5972.4181818181814</v>
      </c>
      <c r="J115" s="2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3"/>
      <c r="E973" s="2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3"/>
      <c r="E974" s="2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3"/>
      <c r="E975" s="2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3"/>
      <c r="E976" s="2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3"/>
      <c r="E977" s="2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3"/>
      <c r="E978" s="2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3"/>
      <c r="E979" s="2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3"/>
      <c r="E980" s="2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3"/>
      <c r="E981" s="2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3"/>
      <c r="E982" s="2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3"/>
      <c r="E983" s="2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3"/>
      <c r="E984" s="2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3"/>
      <c r="E985" s="2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3"/>
      <c r="E986" s="2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3"/>
      <c r="E987" s="2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3"/>
      <c r="E988" s="2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3"/>
      <c r="E989" s="2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3"/>
      <c r="E990" s="2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3"/>
      <c r="E991" s="2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3"/>
      <c r="E992" s="2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3"/>
      <c r="E993" s="2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3"/>
      <c r="E994" s="2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3"/>
      <c r="E995" s="2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3"/>
      <c r="E996" s="2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3"/>
      <c r="E997" s="2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3"/>
      <c r="E998" s="2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3"/>
      <c r="E999" s="2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3"/>
      <c r="E1000" s="2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3"/>
      <c r="E1001" s="2"/>
      <c r="F1001" s="3"/>
      <c r="G1001" s="3"/>
      <c r="H1001" s="3"/>
      <c r="I1001" s="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3"/>
      <c r="E1002" s="2"/>
      <c r="F1002" s="3"/>
      <c r="G1002" s="3"/>
      <c r="H1002" s="3"/>
      <c r="I1002" s="3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autoFilter ref="A3:J98" xr:uid="{00000000-0009-0000-0000-000002000000}">
    <sortState xmlns:xlrd2="http://schemas.microsoft.com/office/spreadsheetml/2017/richdata2" ref="A3:J98">
      <sortCondition ref="C3:C98"/>
    </sortState>
  </autoFilter>
  <conditionalFormatting sqref="I4:I113">
    <cfRule type="cellIs" dxfId="3" priority="1" operator="lessThan">
      <formula>0</formula>
    </cfRule>
  </conditionalFormatting>
  <pageMargins left="0.7" right="0.7" top="0.75" bottom="0.75" header="0" footer="0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7"/>
  <sheetViews>
    <sheetView workbookViewId="0">
      <selection activeCell="F20" sqref="F20"/>
    </sheetView>
  </sheetViews>
  <sheetFormatPr defaultColWidth="14.42578125" defaultRowHeight="15" customHeight="1"/>
  <cols>
    <col min="1" max="1" width="21.7109375" customWidth="1"/>
    <col min="2" max="2" width="14.7109375" style="106" customWidth="1"/>
    <col min="3" max="3" width="8.85546875" customWidth="1"/>
    <col min="4" max="4" width="10" customWidth="1"/>
    <col min="5" max="5" width="11.140625" customWidth="1"/>
    <col min="6" max="6" width="10.7109375" customWidth="1"/>
    <col min="7" max="7" width="11.28515625" customWidth="1"/>
    <col min="8" max="8" width="13" customWidth="1"/>
    <col min="9" max="9" width="10.7109375" customWidth="1"/>
    <col min="10" max="10" width="35.140625" customWidth="1"/>
    <col min="11" max="26" width="8.85546875" customWidth="1"/>
  </cols>
  <sheetData>
    <row r="1" spans="1:26" ht="31.5">
      <c r="A1" s="1" t="s">
        <v>263</v>
      </c>
      <c r="B1" s="110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"/>
      <c r="B2" s="111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" t="s">
        <v>6</v>
      </c>
      <c r="B3" s="111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0" t="s">
        <v>264</v>
      </c>
      <c r="B4" s="8" t="s">
        <v>98</v>
      </c>
      <c r="C4" s="9">
        <v>1</v>
      </c>
      <c r="D4" s="10">
        <v>10000</v>
      </c>
      <c r="E4" s="9"/>
      <c r="F4" s="10">
        <f t="shared" ref="F4:F21" si="0">(E4*75)+D4</f>
        <v>10000</v>
      </c>
      <c r="G4" s="10">
        <v>5637</v>
      </c>
      <c r="H4" s="10">
        <f>G4/5</f>
        <v>1127.4000000000001</v>
      </c>
      <c r="I4" s="10">
        <f t="shared" ref="I4:I35" si="1">F4+H4-$I$87</f>
        <v>5268.1560975609755</v>
      </c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3" t="s">
        <v>181</v>
      </c>
      <c r="B5" s="12" t="s">
        <v>102</v>
      </c>
      <c r="C5" s="13">
        <v>1</v>
      </c>
      <c r="D5" s="14"/>
      <c r="E5" s="13">
        <v>88</v>
      </c>
      <c r="F5" s="14">
        <f t="shared" si="0"/>
        <v>6600</v>
      </c>
      <c r="G5" s="14"/>
      <c r="H5" s="14">
        <f t="shared" ref="H5:H8" si="2">H4</f>
        <v>1127.4000000000001</v>
      </c>
      <c r="I5" s="15">
        <f t="shared" si="1"/>
        <v>1868.1560975609755</v>
      </c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3" t="s">
        <v>166</v>
      </c>
      <c r="B6" s="12" t="s">
        <v>261</v>
      </c>
      <c r="C6" s="13">
        <v>1</v>
      </c>
      <c r="D6" s="14"/>
      <c r="E6" s="13">
        <v>40</v>
      </c>
      <c r="F6" s="14">
        <f t="shared" si="0"/>
        <v>3000</v>
      </c>
      <c r="G6" s="14"/>
      <c r="H6" s="14">
        <f t="shared" si="2"/>
        <v>1127.4000000000001</v>
      </c>
      <c r="I6" s="15">
        <f t="shared" si="1"/>
        <v>-1731.8439024390245</v>
      </c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3" t="s">
        <v>265</v>
      </c>
      <c r="B7" s="12">
        <v>44869</v>
      </c>
      <c r="C7" s="13">
        <v>1</v>
      </c>
      <c r="D7" s="14"/>
      <c r="E7" s="13">
        <v>44</v>
      </c>
      <c r="F7" s="14">
        <f t="shared" si="0"/>
        <v>3300</v>
      </c>
      <c r="G7" s="14"/>
      <c r="H7" s="14">
        <f t="shared" si="2"/>
        <v>1127.4000000000001</v>
      </c>
      <c r="I7" s="15">
        <f t="shared" si="1"/>
        <v>-1431.8439024390245</v>
      </c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3" t="s">
        <v>266</v>
      </c>
      <c r="B8" s="12" t="s">
        <v>267</v>
      </c>
      <c r="C8" s="13">
        <v>1</v>
      </c>
      <c r="D8" s="14"/>
      <c r="E8" s="13">
        <v>43</v>
      </c>
      <c r="F8" s="14">
        <f t="shared" si="0"/>
        <v>3225</v>
      </c>
      <c r="G8" s="14"/>
      <c r="H8" s="14">
        <f t="shared" si="2"/>
        <v>1127.4000000000001</v>
      </c>
      <c r="I8" s="15">
        <f t="shared" si="1"/>
        <v>-1506.8439024390245</v>
      </c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9" t="s">
        <v>268</v>
      </c>
      <c r="B9" s="8" t="s">
        <v>112</v>
      </c>
      <c r="C9" s="9">
        <v>2</v>
      </c>
      <c r="D9" s="10">
        <v>6000</v>
      </c>
      <c r="E9" s="9"/>
      <c r="F9" s="10">
        <f t="shared" si="0"/>
        <v>6000</v>
      </c>
      <c r="G9" s="10">
        <v>2712</v>
      </c>
      <c r="H9" s="10">
        <f>G9/4</f>
        <v>678</v>
      </c>
      <c r="I9" s="10">
        <f t="shared" si="1"/>
        <v>818.75609756097583</v>
      </c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2" t="s">
        <v>18</v>
      </c>
      <c r="B10" s="12" t="s">
        <v>19</v>
      </c>
      <c r="C10" s="13">
        <v>2</v>
      </c>
      <c r="D10" s="14"/>
      <c r="E10" s="13">
        <v>55</v>
      </c>
      <c r="F10" s="14">
        <f t="shared" si="0"/>
        <v>4125</v>
      </c>
      <c r="G10" s="14"/>
      <c r="H10" s="14">
        <f t="shared" ref="H10:H12" si="3">H9</f>
        <v>678</v>
      </c>
      <c r="I10" s="15">
        <f t="shared" si="1"/>
        <v>-1056.2439024390242</v>
      </c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2" t="s">
        <v>25</v>
      </c>
      <c r="B11" s="12">
        <v>39622</v>
      </c>
      <c r="C11" s="13">
        <v>2</v>
      </c>
      <c r="D11" s="14"/>
      <c r="E11" s="13">
        <v>40</v>
      </c>
      <c r="F11" s="14">
        <f t="shared" si="0"/>
        <v>3000</v>
      </c>
      <c r="G11" s="14"/>
      <c r="H11" s="14">
        <f t="shared" si="3"/>
        <v>678</v>
      </c>
      <c r="I11" s="15">
        <f t="shared" si="1"/>
        <v>-2181.2439024390242</v>
      </c>
      <c r="J11" s="1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3" t="s">
        <v>269</v>
      </c>
      <c r="B12" s="12">
        <v>38613</v>
      </c>
      <c r="C12" s="13">
        <v>2</v>
      </c>
      <c r="D12" s="14"/>
      <c r="E12" s="13">
        <v>30</v>
      </c>
      <c r="F12" s="14">
        <f t="shared" si="0"/>
        <v>2250</v>
      </c>
      <c r="G12" s="14"/>
      <c r="H12" s="14">
        <f t="shared" si="3"/>
        <v>678</v>
      </c>
      <c r="I12" s="15">
        <f t="shared" si="1"/>
        <v>-2931.2439024390242</v>
      </c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9" t="s">
        <v>270</v>
      </c>
      <c r="B13" s="8" t="s">
        <v>156</v>
      </c>
      <c r="C13" s="9">
        <v>3</v>
      </c>
      <c r="D13" s="10">
        <v>10000</v>
      </c>
      <c r="E13" s="9"/>
      <c r="F13" s="10">
        <f t="shared" si="0"/>
        <v>10000</v>
      </c>
      <c r="G13" s="10">
        <v>3503</v>
      </c>
      <c r="H13" s="10">
        <f>G13/5</f>
        <v>700.6</v>
      </c>
      <c r="I13" s="10">
        <f t="shared" si="1"/>
        <v>4841.3560975609762</v>
      </c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3" t="s">
        <v>271</v>
      </c>
      <c r="B14" s="12" t="s">
        <v>77</v>
      </c>
      <c r="C14" s="13">
        <v>3</v>
      </c>
      <c r="D14" s="14"/>
      <c r="E14" s="13">
        <v>7</v>
      </c>
      <c r="F14" s="14">
        <f t="shared" si="0"/>
        <v>525</v>
      </c>
      <c r="G14" s="14"/>
      <c r="H14" s="14">
        <f t="shared" ref="H14:H17" si="4">H13</f>
        <v>700.6</v>
      </c>
      <c r="I14" s="15">
        <f t="shared" si="1"/>
        <v>-4633.6439024390238</v>
      </c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3" t="s">
        <v>29</v>
      </c>
      <c r="B15" s="12" t="s">
        <v>30</v>
      </c>
      <c r="C15" s="13">
        <v>3</v>
      </c>
      <c r="D15" s="14"/>
      <c r="E15" s="13">
        <v>42</v>
      </c>
      <c r="F15" s="14">
        <f t="shared" si="0"/>
        <v>3150</v>
      </c>
      <c r="G15" s="14"/>
      <c r="H15" s="14">
        <f t="shared" si="4"/>
        <v>700.6</v>
      </c>
      <c r="I15" s="15">
        <f t="shared" si="1"/>
        <v>-2008.6439024390243</v>
      </c>
      <c r="J15" s="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3" t="s">
        <v>188</v>
      </c>
      <c r="B16" s="12" t="s">
        <v>189</v>
      </c>
      <c r="C16" s="13">
        <v>3</v>
      </c>
      <c r="D16" s="14"/>
      <c r="E16" s="13">
        <v>19</v>
      </c>
      <c r="F16" s="14">
        <f t="shared" si="0"/>
        <v>1425</v>
      </c>
      <c r="G16" s="14"/>
      <c r="H16" s="14">
        <f t="shared" si="4"/>
        <v>700.6</v>
      </c>
      <c r="I16" s="15">
        <f t="shared" si="1"/>
        <v>-3733.6439024390243</v>
      </c>
      <c r="J16" s="1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2" t="s">
        <v>259</v>
      </c>
      <c r="B17" s="12" t="s">
        <v>94</v>
      </c>
      <c r="C17" s="13">
        <v>3</v>
      </c>
      <c r="D17" s="14"/>
      <c r="E17" s="13">
        <v>77</v>
      </c>
      <c r="F17" s="14">
        <f t="shared" si="0"/>
        <v>5775</v>
      </c>
      <c r="G17" s="14"/>
      <c r="H17" s="14">
        <f t="shared" si="4"/>
        <v>700.6</v>
      </c>
      <c r="I17" s="15">
        <f t="shared" si="1"/>
        <v>616.3560975609762</v>
      </c>
      <c r="J17" s="1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9" t="s">
        <v>262</v>
      </c>
      <c r="B18" s="8" t="s">
        <v>272</v>
      </c>
      <c r="C18" s="9">
        <v>4</v>
      </c>
      <c r="D18" s="10">
        <v>10000</v>
      </c>
      <c r="E18" s="9"/>
      <c r="F18" s="10">
        <f t="shared" si="0"/>
        <v>10000</v>
      </c>
      <c r="G18" s="10">
        <v>3528</v>
      </c>
      <c r="H18" s="10">
        <f>G18/5</f>
        <v>705.6</v>
      </c>
      <c r="I18" s="10">
        <f t="shared" si="1"/>
        <v>4846.3560975609762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3" t="s">
        <v>71</v>
      </c>
      <c r="B19" s="12" t="s">
        <v>72</v>
      </c>
      <c r="C19" s="13">
        <v>4</v>
      </c>
      <c r="D19" s="14"/>
      <c r="E19" s="13">
        <v>129</v>
      </c>
      <c r="F19" s="14">
        <f>(E19*150)+D19</f>
        <v>19350</v>
      </c>
      <c r="G19" s="14"/>
      <c r="H19" s="14">
        <f t="shared" ref="H19:H22" si="5">H18</f>
        <v>705.6</v>
      </c>
      <c r="I19" s="15">
        <f t="shared" si="1"/>
        <v>14196.356097560974</v>
      </c>
      <c r="J19" s="1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13" t="s">
        <v>111</v>
      </c>
      <c r="B20" s="12" t="s">
        <v>227</v>
      </c>
      <c r="C20" s="13">
        <v>4</v>
      </c>
      <c r="D20" s="14"/>
      <c r="E20" s="13">
        <v>147</v>
      </c>
      <c r="F20" s="14">
        <f>(E20*150)+D20</f>
        <v>22050</v>
      </c>
      <c r="G20" s="14"/>
      <c r="H20" s="14">
        <f t="shared" si="5"/>
        <v>705.6</v>
      </c>
      <c r="I20" s="15">
        <f t="shared" si="1"/>
        <v>16896.356097560973</v>
      </c>
      <c r="J20" s="1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13" t="s">
        <v>195</v>
      </c>
      <c r="B21" s="12">
        <v>2767</v>
      </c>
      <c r="C21" s="13">
        <v>4</v>
      </c>
      <c r="D21" s="14"/>
      <c r="E21" s="13">
        <v>128</v>
      </c>
      <c r="F21" s="14">
        <f t="shared" si="0"/>
        <v>9600</v>
      </c>
      <c r="G21" s="14"/>
      <c r="H21" s="14">
        <f t="shared" si="5"/>
        <v>705.6</v>
      </c>
      <c r="I21" s="15">
        <f t="shared" si="1"/>
        <v>4446.3560975609762</v>
      </c>
      <c r="J21" s="1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3" t="s">
        <v>273</v>
      </c>
      <c r="B22" s="12" t="s">
        <v>267</v>
      </c>
      <c r="C22" s="13">
        <v>4</v>
      </c>
      <c r="D22" s="14"/>
      <c r="E22" s="13">
        <v>127</v>
      </c>
      <c r="F22" s="14">
        <f>(E22*150)+D22</f>
        <v>19050</v>
      </c>
      <c r="G22" s="14"/>
      <c r="H22" s="14">
        <f t="shared" si="5"/>
        <v>705.6</v>
      </c>
      <c r="I22" s="15">
        <f t="shared" si="1"/>
        <v>13896.356097560974</v>
      </c>
      <c r="J22" s="1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9" t="s">
        <v>274</v>
      </c>
      <c r="B23" s="8">
        <v>11338</v>
      </c>
      <c r="C23" s="9">
        <v>5</v>
      </c>
      <c r="D23" s="10">
        <v>10000</v>
      </c>
      <c r="E23" s="9"/>
      <c r="F23" s="10">
        <f t="shared" ref="F23:F74" si="6">(E23*75)+D23</f>
        <v>10000</v>
      </c>
      <c r="G23" s="10">
        <v>2474</v>
      </c>
      <c r="H23" s="10">
        <f>G23/5</f>
        <v>494.8</v>
      </c>
      <c r="I23" s="10">
        <f t="shared" si="1"/>
        <v>4635.5560975609751</v>
      </c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3" t="s">
        <v>36</v>
      </c>
      <c r="B24" s="30">
        <v>32717</v>
      </c>
      <c r="C24" s="13">
        <v>5</v>
      </c>
      <c r="D24" s="14"/>
      <c r="E24" s="13">
        <v>13</v>
      </c>
      <c r="F24" s="14">
        <f t="shared" si="6"/>
        <v>975</v>
      </c>
      <c r="G24" s="14"/>
      <c r="H24" s="14">
        <f t="shared" ref="H24:H29" si="7">H23</f>
        <v>494.8</v>
      </c>
      <c r="I24" s="15">
        <f t="shared" si="1"/>
        <v>-4389.443902439024</v>
      </c>
      <c r="J24" s="1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2" t="s">
        <v>46</v>
      </c>
      <c r="B25" s="12" t="s">
        <v>47</v>
      </c>
      <c r="C25" s="13">
        <v>5</v>
      </c>
      <c r="D25" s="14"/>
      <c r="E25" s="13">
        <v>11</v>
      </c>
      <c r="F25" s="14">
        <f t="shared" si="6"/>
        <v>825</v>
      </c>
      <c r="G25" s="14"/>
      <c r="H25" s="14">
        <f t="shared" si="7"/>
        <v>494.8</v>
      </c>
      <c r="I25" s="15">
        <f t="shared" si="1"/>
        <v>-4539.443902439024</v>
      </c>
      <c r="J25" s="1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2" t="s">
        <v>275</v>
      </c>
      <c r="B26" s="30">
        <v>3344</v>
      </c>
      <c r="C26" s="13">
        <v>5</v>
      </c>
      <c r="D26" s="14"/>
      <c r="E26" s="13">
        <v>52</v>
      </c>
      <c r="F26" s="14">
        <f t="shared" si="6"/>
        <v>3900</v>
      </c>
      <c r="G26" s="14"/>
      <c r="H26" s="14">
        <f t="shared" si="7"/>
        <v>494.8</v>
      </c>
      <c r="I26" s="15">
        <f t="shared" si="1"/>
        <v>-1464.443902439024</v>
      </c>
      <c r="J26" s="1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2" t="s">
        <v>67</v>
      </c>
      <c r="B27" s="12" t="s">
        <v>123</v>
      </c>
      <c r="C27" s="13">
        <v>5</v>
      </c>
      <c r="D27" s="14"/>
      <c r="E27" s="13">
        <v>61</v>
      </c>
      <c r="F27" s="14">
        <f t="shared" si="6"/>
        <v>4575</v>
      </c>
      <c r="G27" s="14"/>
      <c r="H27" s="14">
        <f t="shared" si="7"/>
        <v>494.8</v>
      </c>
      <c r="I27" s="15">
        <f t="shared" si="1"/>
        <v>-789.44390243902399</v>
      </c>
      <c r="J27" s="1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0" t="s">
        <v>234</v>
      </c>
      <c r="B28" s="31">
        <v>11298</v>
      </c>
      <c r="C28" s="9">
        <v>6</v>
      </c>
      <c r="D28" s="10">
        <v>3000</v>
      </c>
      <c r="E28" s="9"/>
      <c r="F28" s="10">
        <f t="shared" si="6"/>
        <v>3000</v>
      </c>
      <c r="G28" s="10">
        <v>1476</v>
      </c>
      <c r="H28" s="115">
        <f>G28/4</f>
        <v>369</v>
      </c>
      <c r="I28" s="10">
        <f t="shared" si="1"/>
        <v>-2490.2439024390242</v>
      </c>
      <c r="J28" s="11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2" t="s">
        <v>239</v>
      </c>
      <c r="B29" s="30">
        <v>11297</v>
      </c>
      <c r="C29" s="13">
        <v>6</v>
      </c>
      <c r="D29" s="14"/>
      <c r="E29" s="13">
        <v>22</v>
      </c>
      <c r="F29" s="14">
        <f t="shared" si="6"/>
        <v>1650</v>
      </c>
      <c r="G29" s="14"/>
      <c r="H29" s="14">
        <f t="shared" si="7"/>
        <v>369</v>
      </c>
      <c r="I29" s="15">
        <f t="shared" si="1"/>
        <v>-3840.2439024390242</v>
      </c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13" t="s">
        <v>256</v>
      </c>
      <c r="B30" s="12" t="s">
        <v>74</v>
      </c>
      <c r="C30" s="13">
        <v>6</v>
      </c>
      <c r="D30" s="14"/>
      <c r="E30" s="13">
        <v>25</v>
      </c>
      <c r="F30" s="14">
        <f t="shared" si="6"/>
        <v>1875</v>
      </c>
      <c r="G30" s="14"/>
      <c r="H30" s="14">
        <f t="shared" ref="H30" si="8">H29</f>
        <v>369</v>
      </c>
      <c r="I30" s="15">
        <f t="shared" si="1"/>
        <v>-3615.2439024390242</v>
      </c>
      <c r="J30" s="1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9" t="s">
        <v>31</v>
      </c>
      <c r="B31" s="8">
        <v>2167</v>
      </c>
      <c r="C31" s="9">
        <v>7</v>
      </c>
      <c r="D31" s="10">
        <v>10000</v>
      </c>
      <c r="E31" s="9"/>
      <c r="F31" s="10">
        <f t="shared" si="6"/>
        <v>10000</v>
      </c>
      <c r="G31" s="10">
        <v>1748</v>
      </c>
      <c r="H31" s="10">
        <f>G31/5</f>
        <v>349.6</v>
      </c>
      <c r="I31" s="10">
        <f t="shared" si="1"/>
        <v>4490.3560975609762</v>
      </c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3" t="s">
        <v>106</v>
      </c>
      <c r="B32" s="30">
        <v>11423</v>
      </c>
      <c r="C32" s="13">
        <v>7</v>
      </c>
      <c r="D32" s="14"/>
      <c r="E32" s="13">
        <v>96</v>
      </c>
      <c r="F32" s="14">
        <f t="shared" si="6"/>
        <v>7200</v>
      </c>
      <c r="G32" s="14"/>
      <c r="H32" s="14">
        <f t="shared" ref="H32:H35" si="9">H31</f>
        <v>349.6</v>
      </c>
      <c r="I32" s="15">
        <f t="shared" si="1"/>
        <v>1690.3560975609762</v>
      </c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13" t="s">
        <v>276</v>
      </c>
      <c r="B33" s="12" t="s">
        <v>277</v>
      </c>
      <c r="C33" s="13">
        <v>7</v>
      </c>
      <c r="D33" s="14"/>
      <c r="E33" s="13">
        <v>23</v>
      </c>
      <c r="F33" s="14">
        <f t="shared" si="6"/>
        <v>1725</v>
      </c>
      <c r="G33" s="14"/>
      <c r="H33" s="14">
        <f t="shared" si="9"/>
        <v>349.6</v>
      </c>
      <c r="I33" s="15">
        <f t="shared" si="1"/>
        <v>-3784.6439024390243</v>
      </c>
      <c r="J33" s="1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2" t="s">
        <v>142</v>
      </c>
      <c r="B34" s="12" t="s">
        <v>143</v>
      </c>
      <c r="C34" s="13">
        <v>7</v>
      </c>
      <c r="D34" s="14"/>
      <c r="E34" s="13">
        <v>69</v>
      </c>
      <c r="F34" s="14">
        <f t="shared" si="6"/>
        <v>5175</v>
      </c>
      <c r="G34" s="14"/>
      <c r="H34" s="14">
        <f t="shared" si="9"/>
        <v>349.6</v>
      </c>
      <c r="I34" s="15">
        <f t="shared" si="1"/>
        <v>-334.6439024390238</v>
      </c>
      <c r="J34" s="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13" t="s">
        <v>200</v>
      </c>
      <c r="B35" s="12" t="s">
        <v>45</v>
      </c>
      <c r="C35" s="13">
        <v>7</v>
      </c>
      <c r="D35" s="14"/>
      <c r="E35" s="13">
        <v>37</v>
      </c>
      <c r="F35" s="14">
        <f t="shared" si="6"/>
        <v>2775</v>
      </c>
      <c r="G35" s="14"/>
      <c r="H35" s="14">
        <f t="shared" si="9"/>
        <v>349.6</v>
      </c>
      <c r="I35" s="15">
        <f t="shared" si="1"/>
        <v>-2734.6439024390243</v>
      </c>
      <c r="J35" s="1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9" t="s">
        <v>40</v>
      </c>
      <c r="B36" s="8" t="s">
        <v>130</v>
      </c>
      <c r="C36" s="9">
        <v>8</v>
      </c>
      <c r="D36" s="10">
        <v>6000</v>
      </c>
      <c r="E36" s="9"/>
      <c r="F36" s="10">
        <f t="shared" si="6"/>
        <v>6000</v>
      </c>
      <c r="G36" s="10">
        <v>1497</v>
      </c>
      <c r="H36" s="10">
        <f>G36/4</f>
        <v>374.25</v>
      </c>
      <c r="I36" s="10">
        <f t="shared" ref="I36:I67" si="10">F36+H36-$I$87</f>
        <v>515.00609756097583</v>
      </c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13" t="s">
        <v>278</v>
      </c>
      <c r="B37" s="30">
        <v>52257</v>
      </c>
      <c r="C37" s="13">
        <v>8</v>
      </c>
      <c r="D37" s="14"/>
      <c r="E37" s="13">
        <v>50</v>
      </c>
      <c r="F37" s="14">
        <f t="shared" si="6"/>
        <v>3750</v>
      </c>
      <c r="G37" s="14"/>
      <c r="H37" s="14">
        <f t="shared" ref="H37:H39" si="11">H36</f>
        <v>374.25</v>
      </c>
      <c r="I37" s="15">
        <f t="shared" si="10"/>
        <v>-1734.9939024390242</v>
      </c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13" t="s">
        <v>253</v>
      </c>
      <c r="B38" s="30" t="s">
        <v>74</v>
      </c>
      <c r="C38" s="13">
        <v>8</v>
      </c>
      <c r="D38" s="14"/>
      <c r="E38" s="13">
        <v>3</v>
      </c>
      <c r="F38" s="14">
        <f t="shared" si="6"/>
        <v>225</v>
      </c>
      <c r="G38" s="14"/>
      <c r="H38" s="14">
        <f t="shared" si="11"/>
        <v>374.25</v>
      </c>
      <c r="I38" s="15">
        <f t="shared" si="10"/>
        <v>-5259.9939024390242</v>
      </c>
      <c r="J38" s="1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2" t="s">
        <v>279</v>
      </c>
      <c r="B39" s="30">
        <v>3344</v>
      </c>
      <c r="C39" s="13">
        <v>8</v>
      </c>
      <c r="D39" s="14"/>
      <c r="E39" s="13">
        <v>50</v>
      </c>
      <c r="F39" s="14">
        <f t="shared" si="6"/>
        <v>3750</v>
      </c>
      <c r="G39" s="14"/>
      <c r="H39" s="14">
        <f t="shared" si="11"/>
        <v>374.25</v>
      </c>
      <c r="I39" s="15">
        <f t="shared" si="10"/>
        <v>-1734.9939024390242</v>
      </c>
      <c r="J39" s="1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9" t="s">
        <v>280</v>
      </c>
      <c r="B40" s="8" t="s">
        <v>45</v>
      </c>
      <c r="C40" s="9">
        <v>9</v>
      </c>
      <c r="D40" s="10">
        <v>10000</v>
      </c>
      <c r="E40" s="9"/>
      <c r="F40" s="10">
        <f t="shared" si="6"/>
        <v>10000</v>
      </c>
      <c r="G40" s="10">
        <v>773</v>
      </c>
      <c r="H40" s="10">
        <f>G40/5</f>
        <v>154.6</v>
      </c>
      <c r="I40" s="10">
        <f t="shared" si="10"/>
        <v>4295.3560975609762</v>
      </c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2" t="s">
        <v>32</v>
      </c>
      <c r="B41" s="12" t="s">
        <v>33</v>
      </c>
      <c r="C41" s="13">
        <v>9</v>
      </c>
      <c r="D41" s="14"/>
      <c r="E41" s="13">
        <v>12</v>
      </c>
      <c r="F41" s="14">
        <f t="shared" si="6"/>
        <v>900</v>
      </c>
      <c r="G41" s="14"/>
      <c r="H41" s="14">
        <f t="shared" ref="H41:H44" si="12">H40</f>
        <v>154.6</v>
      </c>
      <c r="I41" s="15">
        <f t="shared" si="10"/>
        <v>-4804.6439024390238</v>
      </c>
      <c r="J41" s="1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13" t="s">
        <v>281</v>
      </c>
      <c r="B42" s="12">
        <v>37129</v>
      </c>
      <c r="C42" s="13">
        <v>9</v>
      </c>
      <c r="D42" s="14"/>
      <c r="E42" s="13">
        <v>13</v>
      </c>
      <c r="F42" s="14">
        <f t="shared" si="6"/>
        <v>975</v>
      </c>
      <c r="G42" s="14"/>
      <c r="H42" s="14">
        <f t="shared" si="12"/>
        <v>154.6</v>
      </c>
      <c r="I42" s="15">
        <f t="shared" si="10"/>
        <v>-4729.6439024390238</v>
      </c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13" t="s">
        <v>158</v>
      </c>
      <c r="B43" s="12" t="s">
        <v>208</v>
      </c>
      <c r="C43" s="13">
        <v>9</v>
      </c>
      <c r="D43" s="14"/>
      <c r="E43" s="13">
        <v>91</v>
      </c>
      <c r="F43" s="14">
        <f t="shared" si="6"/>
        <v>6825</v>
      </c>
      <c r="G43" s="14"/>
      <c r="H43" s="14">
        <f t="shared" si="12"/>
        <v>154.6</v>
      </c>
      <c r="I43" s="15">
        <f t="shared" si="10"/>
        <v>1120.3560975609762</v>
      </c>
      <c r="J43" s="1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13" t="s">
        <v>282</v>
      </c>
      <c r="B44" s="12">
        <v>11276</v>
      </c>
      <c r="C44" s="13">
        <v>9</v>
      </c>
      <c r="D44" s="14"/>
      <c r="E44" s="13">
        <v>64</v>
      </c>
      <c r="F44" s="14">
        <f t="shared" si="6"/>
        <v>4800</v>
      </c>
      <c r="G44" s="14"/>
      <c r="H44" s="14">
        <f t="shared" si="12"/>
        <v>154.6</v>
      </c>
      <c r="I44" s="15">
        <f t="shared" si="10"/>
        <v>-904.6439024390238</v>
      </c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0" t="s">
        <v>283</v>
      </c>
      <c r="B45" s="8">
        <v>11527</v>
      </c>
      <c r="C45" s="9">
        <v>10</v>
      </c>
      <c r="D45" s="10">
        <v>10000</v>
      </c>
      <c r="E45" s="9"/>
      <c r="F45" s="10">
        <f t="shared" si="6"/>
        <v>10000</v>
      </c>
      <c r="G45" s="10">
        <v>4935</v>
      </c>
      <c r="H45" s="10">
        <f>G45/5</f>
        <v>987</v>
      </c>
      <c r="I45" s="10">
        <f t="shared" si="10"/>
        <v>5127.7560975609758</v>
      </c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13" t="s">
        <v>226</v>
      </c>
      <c r="B46" s="12" t="s">
        <v>64</v>
      </c>
      <c r="C46" s="13">
        <v>10</v>
      </c>
      <c r="D46" s="14"/>
      <c r="E46" s="13">
        <v>73</v>
      </c>
      <c r="F46" s="14">
        <f t="shared" si="6"/>
        <v>5475</v>
      </c>
      <c r="G46" s="14"/>
      <c r="H46" s="14">
        <f t="shared" ref="H46:H49" si="13">H45</f>
        <v>987</v>
      </c>
      <c r="I46" s="15">
        <f t="shared" si="10"/>
        <v>602.75609756097583</v>
      </c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2" t="s">
        <v>206</v>
      </c>
      <c r="B47" s="12" t="s">
        <v>79</v>
      </c>
      <c r="C47" s="13">
        <v>10</v>
      </c>
      <c r="D47" s="14"/>
      <c r="E47" s="13">
        <v>48</v>
      </c>
      <c r="F47" s="14">
        <f t="shared" si="6"/>
        <v>3600</v>
      </c>
      <c r="G47" s="14"/>
      <c r="H47" s="14">
        <f t="shared" si="13"/>
        <v>987</v>
      </c>
      <c r="I47" s="15">
        <f t="shared" si="10"/>
        <v>-1272.2439024390242</v>
      </c>
      <c r="J47" s="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13" t="s">
        <v>233</v>
      </c>
      <c r="B48" s="12" t="s">
        <v>144</v>
      </c>
      <c r="C48" s="13">
        <v>10</v>
      </c>
      <c r="D48" s="14"/>
      <c r="E48" s="13">
        <v>40</v>
      </c>
      <c r="F48" s="14">
        <f t="shared" si="6"/>
        <v>3000</v>
      </c>
      <c r="G48" s="14"/>
      <c r="H48" s="14">
        <f t="shared" si="13"/>
        <v>987</v>
      </c>
      <c r="I48" s="15">
        <f t="shared" si="10"/>
        <v>-1872.2439024390242</v>
      </c>
      <c r="J48" s="1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13" t="s">
        <v>254</v>
      </c>
      <c r="B49" s="12" t="s">
        <v>94</v>
      </c>
      <c r="C49" s="13">
        <v>10</v>
      </c>
      <c r="D49" s="14"/>
      <c r="E49" s="13">
        <v>37</v>
      </c>
      <c r="F49" s="14">
        <f t="shared" si="6"/>
        <v>2775</v>
      </c>
      <c r="G49" s="14"/>
      <c r="H49" s="14">
        <f t="shared" si="13"/>
        <v>987</v>
      </c>
      <c r="I49" s="15">
        <f t="shared" si="10"/>
        <v>-2097.2439024390242</v>
      </c>
      <c r="J49" s="1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9" t="s">
        <v>203</v>
      </c>
      <c r="B50" s="8" t="s">
        <v>284</v>
      </c>
      <c r="C50" s="9">
        <v>11</v>
      </c>
      <c r="D50" s="10">
        <v>10000</v>
      </c>
      <c r="E50" s="9"/>
      <c r="F50" s="10">
        <f t="shared" si="6"/>
        <v>10000</v>
      </c>
      <c r="G50" s="10">
        <v>3954</v>
      </c>
      <c r="H50" s="10">
        <f>G50/5</f>
        <v>790.8</v>
      </c>
      <c r="I50" s="10">
        <f t="shared" si="10"/>
        <v>4931.5560975609751</v>
      </c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13" t="s">
        <v>52</v>
      </c>
      <c r="B51" s="12" t="s">
        <v>224</v>
      </c>
      <c r="C51" s="13">
        <v>11</v>
      </c>
      <c r="D51" s="14"/>
      <c r="E51" s="13">
        <v>15</v>
      </c>
      <c r="F51" s="14">
        <f t="shared" si="6"/>
        <v>1125</v>
      </c>
      <c r="G51" s="14"/>
      <c r="H51" s="14">
        <f t="shared" ref="H51:H54" si="14">H50</f>
        <v>790.8</v>
      </c>
      <c r="I51" s="15">
        <f t="shared" si="10"/>
        <v>-3943.443902439024</v>
      </c>
      <c r="J51" s="1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22" t="s">
        <v>251</v>
      </c>
      <c r="B52" s="12">
        <v>20822</v>
      </c>
      <c r="C52" s="13">
        <v>11</v>
      </c>
      <c r="D52" s="14"/>
      <c r="E52" s="13">
        <v>101</v>
      </c>
      <c r="F52" s="14">
        <f t="shared" si="6"/>
        <v>7575</v>
      </c>
      <c r="G52" s="14"/>
      <c r="H52" s="14">
        <f t="shared" si="14"/>
        <v>790.8</v>
      </c>
      <c r="I52" s="15">
        <f t="shared" si="10"/>
        <v>2506.5560975609751</v>
      </c>
      <c r="J52" s="1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22" t="s">
        <v>132</v>
      </c>
      <c r="B53" s="12" t="s">
        <v>238</v>
      </c>
      <c r="C53" s="13">
        <v>11</v>
      </c>
      <c r="D53" s="14"/>
      <c r="E53" s="13">
        <v>38</v>
      </c>
      <c r="F53" s="14">
        <f t="shared" si="6"/>
        <v>2850</v>
      </c>
      <c r="G53" s="14"/>
      <c r="H53" s="14">
        <f t="shared" si="14"/>
        <v>790.8</v>
      </c>
      <c r="I53" s="15">
        <f t="shared" si="10"/>
        <v>-2218.443902439024</v>
      </c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13" t="s">
        <v>285</v>
      </c>
      <c r="B54" s="12" t="s">
        <v>286</v>
      </c>
      <c r="C54" s="13">
        <v>11</v>
      </c>
      <c r="D54" s="18"/>
      <c r="E54" s="13">
        <v>39</v>
      </c>
      <c r="F54" s="14">
        <f t="shared" si="6"/>
        <v>2925</v>
      </c>
      <c r="G54" s="18"/>
      <c r="H54" s="14">
        <f t="shared" si="14"/>
        <v>790.8</v>
      </c>
      <c r="I54" s="15">
        <f t="shared" si="10"/>
        <v>-2143.443902439024</v>
      </c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9" t="s">
        <v>287</v>
      </c>
      <c r="B55" s="8" t="s">
        <v>118</v>
      </c>
      <c r="C55" s="9">
        <v>12</v>
      </c>
      <c r="D55" s="10">
        <v>6000</v>
      </c>
      <c r="E55" s="9"/>
      <c r="F55" s="10">
        <f t="shared" si="6"/>
        <v>6000</v>
      </c>
      <c r="G55" s="10">
        <v>761</v>
      </c>
      <c r="H55" s="10">
        <f>G55/4</f>
        <v>190.25</v>
      </c>
      <c r="I55" s="10">
        <f t="shared" si="10"/>
        <v>331.00609756097583</v>
      </c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13" t="s">
        <v>235</v>
      </c>
      <c r="B56" s="12" t="s">
        <v>62</v>
      </c>
      <c r="C56" s="13">
        <v>12</v>
      </c>
      <c r="D56" s="14"/>
      <c r="E56" s="13">
        <v>57</v>
      </c>
      <c r="F56" s="14">
        <f t="shared" si="6"/>
        <v>4275</v>
      </c>
      <c r="G56" s="14"/>
      <c r="H56" s="14">
        <f t="shared" ref="H56:H60" si="15">H55</f>
        <v>190.25</v>
      </c>
      <c r="I56" s="15">
        <f t="shared" si="10"/>
        <v>-1393.9939024390242</v>
      </c>
      <c r="J56" s="1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13" t="s">
        <v>245</v>
      </c>
      <c r="B57" s="12">
        <v>29244</v>
      </c>
      <c r="C57" s="13">
        <v>12</v>
      </c>
      <c r="D57" s="14"/>
      <c r="E57" s="13">
        <v>18</v>
      </c>
      <c r="F57" s="14">
        <f t="shared" si="6"/>
        <v>1350</v>
      </c>
      <c r="G57" s="14"/>
      <c r="H57" s="14">
        <f t="shared" si="15"/>
        <v>190.25</v>
      </c>
      <c r="I57" s="15">
        <f t="shared" si="10"/>
        <v>-4318.9939024390242</v>
      </c>
      <c r="J57" s="1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22" t="s">
        <v>49</v>
      </c>
      <c r="B58" s="12" t="s">
        <v>214</v>
      </c>
      <c r="C58" s="13">
        <v>12</v>
      </c>
      <c r="D58" s="14"/>
      <c r="E58" s="13">
        <v>29</v>
      </c>
      <c r="F58" s="14">
        <f t="shared" si="6"/>
        <v>2175</v>
      </c>
      <c r="G58" s="14"/>
      <c r="H58" s="14">
        <f t="shared" si="15"/>
        <v>190.25</v>
      </c>
      <c r="I58" s="15">
        <f t="shared" si="10"/>
        <v>-3493.9939024390242</v>
      </c>
      <c r="J58" s="1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20" t="s">
        <v>50</v>
      </c>
      <c r="B59" s="8" t="s">
        <v>51</v>
      </c>
      <c r="C59" s="9">
        <v>13</v>
      </c>
      <c r="D59" s="10">
        <v>6000</v>
      </c>
      <c r="E59" s="9"/>
      <c r="F59" s="10">
        <f t="shared" si="6"/>
        <v>6000</v>
      </c>
      <c r="G59" s="10">
        <v>1413</v>
      </c>
      <c r="H59" s="10">
        <f>G59/4</f>
        <v>353.25</v>
      </c>
      <c r="I59" s="10">
        <f t="shared" si="10"/>
        <v>494.00609756097583</v>
      </c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2" t="s">
        <v>288</v>
      </c>
      <c r="B60" s="30">
        <v>24859</v>
      </c>
      <c r="C60" s="13">
        <v>13</v>
      </c>
      <c r="D60" s="14"/>
      <c r="E60" s="13">
        <v>29</v>
      </c>
      <c r="F60" s="14">
        <f t="shared" si="6"/>
        <v>2175</v>
      </c>
      <c r="G60" s="14"/>
      <c r="H60" s="14">
        <f t="shared" si="15"/>
        <v>353.25</v>
      </c>
      <c r="I60" s="15">
        <f t="shared" si="10"/>
        <v>-3330.9939024390242</v>
      </c>
      <c r="J60" s="1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13" t="s">
        <v>289</v>
      </c>
      <c r="B61" s="12" t="s">
        <v>290</v>
      </c>
      <c r="C61" s="13">
        <v>13</v>
      </c>
      <c r="D61" s="14"/>
      <c r="E61" s="13">
        <v>57</v>
      </c>
      <c r="F61" s="14">
        <f t="shared" si="6"/>
        <v>4275</v>
      </c>
      <c r="G61" s="14"/>
      <c r="H61" s="14">
        <f t="shared" ref="H61:H62" si="16">H60</f>
        <v>353.25</v>
      </c>
      <c r="I61" s="15">
        <f t="shared" si="10"/>
        <v>-1230.9939024390242</v>
      </c>
      <c r="J61" s="1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22" t="s">
        <v>60</v>
      </c>
      <c r="B62" s="30">
        <v>28212</v>
      </c>
      <c r="C62" s="13">
        <v>13</v>
      </c>
      <c r="D62" s="14"/>
      <c r="E62" s="13">
        <v>63</v>
      </c>
      <c r="F62" s="14">
        <f t="shared" si="6"/>
        <v>4725</v>
      </c>
      <c r="G62" s="14"/>
      <c r="H62" s="14">
        <f t="shared" si="16"/>
        <v>353.25</v>
      </c>
      <c r="I62" s="15">
        <f t="shared" si="10"/>
        <v>-780.99390243902417</v>
      </c>
      <c r="J62" s="1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9" t="s">
        <v>75</v>
      </c>
      <c r="B63" s="8" t="s">
        <v>291</v>
      </c>
      <c r="C63" s="9">
        <v>14</v>
      </c>
      <c r="D63" s="10">
        <v>10000</v>
      </c>
      <c r="E63" s="9"/>
      <c r="F63" s="10">
        <f t="shared" si="6"/>
        <v>10000</v>
      </c>
      <c r="G63" s="10">
        <v>3202</v>
      </c>
      <c r="H63" s="10">
        <f>G63/5</f>
        <v>640.4</v>
      </c>
      <c r="I63" s="10">
        <f t="shared" si="10"/>
        <v>4781.1560975609755</v>
      </c>
      <c r="J63" s="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13" t="s">
        <v>242</v>
      </c>
      <c r="B64" s="12" t="s">
        <v>62</v>
      </c>
      <c r="C64" s="13">
        <v>14</v>
      </c>
      <c r="D64" s="14"/>
      <c r="E64" s="13">
        <v>24</v>
      </c>
      <c r="F64" s="14">
        <f t="shared" si="6"/>
        <v>1800</v>
      </c>
      <c r="G64" s="14"/>
      <c r="H64" s="14">
        <f t="shared" ref="H64:H67" si="17">H63</f>
        <v>640.4</v>
      </c>
      <c r="I64" s="15">
        <f t="shared" si="10"/>
        <v>-3418.8439024390241</v>
      </c>
      <c r="J64" s="1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2" t="s">
        <v>86</v>
      </c>
      <c r="B65" s="30">
        <v>32650</v>
      </c>
      <c r="C65" s="13">
        <v>14</v>
      </c>
      <c r="D65" s="14"/>
      <c r="E65" s="13">
        <v>28</v>
      </c>
      <c r="F65" s="14">
        <f t="shared" si="6"/>
        <v>2100</v>
      </c>
      <c r="G65" s="14"/>
      <c r="H65" s="14">
        <f t="shared" si="17"/>
        <v>640.4</v>
      </c>
      <c r="I65" s="15">
        <f t="shared" si="10"/>
        <v>-3118.8439024390241</v>
      </c>
      <c r="J65" s="1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13" t="s">
        <v>81</v>
      </c>
      <c r="B66" s="12" t="s">
        <v>82</v>
      </c>
      <c r="C66" s="13">
        <v>14</v>
      </c>
      <c r="D66" s="14"/>
      <c r="E66" s="13">
        <v>73</v>
      </c>
      <c r="F66" s="14">
        <f t="shared" si="6"/>
        <v>5475</v>
      </c>
      <c r="G66" s="14"/>
      <c r="H66" s="14">
        <f t="shared" si="17"/>
        <v>640.4</v>
      </c>
      <c r="I66" s="15">
        <f t="shared" si="10"/>
        <v>256.15609756097547</v>
      </c>
      <c r="J66" s="1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2" t="s">
        <v>292</v>
      </c>
      <c r="B67" s="30">
        <v>45569</v>
      </c>
      <c r="C67" s="13">
        <v>14</v>
      </c>
      <c r="D67" s="14"/>
      <c r="E67" s="13">
        <v>31</v>
      </c>
      <c r="F67" s="14">
        <f t="shared" si="6"/>
        <v>2325</v>
      </c>
      <c r="G67" s="14"/>
      <c r="H67" s="14">
        <f t="shared" si="17"/>
        <v>640.4</v>
      </c>
      <c r="I67" s="15">
        <f t="shared" si="10"/>
        <v>-2893.8439024390241</v>
      </c>
      <c r="J67" s="1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92" t="s">
        <v>58</v>
      </c>
      <c r="B68" s="93">
        <v>28899</v>
      </c>
      <c r="C68" s="9">
        <v>15</v>
      </c>
      <c r="D68" s="10">
        <v>6000</v>
      </c>
      <c r="E68" s="9"/>
      <c r="F68" s="10">
        <f t="shared" si="6"/>
        <v>6000</v>
      </c>
      <c r="G68" s="10">
        <v>130</v>
      </c>
      <c r="H68" s="10">
        <f>G68/4</f>
        <v>32.5</v>
      </c>
      <c r="I68" s="10">
        <f t="shared" ref="I68:I85" si="18">F68+H68-$I$87</f>
        <v>173.25609756097583</v>
      </c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84" t="s">
        <v>136</v>
      </c>
      <c r="B69" s="85">
        <v>11243</v>
      </c>
      <c r="C69" s="76">
        <v>15</v>
      </c>
      <c r="D69" s="14"/>
      <c r="E69" s="13">
        <v>45</v>
      </c>
      <c r="F69" s="14">
        <f t="shared" si="6"/>
        <v>3375</v>
      </c>
      <c r="G69" s="14"/>
      <c r="H69" s="14">
        <f t="shared" ref="H69:H71" si="19">H68</f>
        <v>32.5</v>
      </c>
      <c r="I69" s="15">
        <f t="shared" si="18"/>
        <v>-2451.7439024390242</v>
      </c>
      <c r="J69" s="1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84" t="s">
        <v>293</v>
      </c>
      <c r="B70" s="85">
        <v>45765</v>
      </c>
      <c r="C70" s="76">
        <v>15</v>
      </c>
      <c r="D70" s="14"/>
      <c r="E70" s="13">
        <v>90</v>
      </c>
      <c r="F70" s="14">
        <f t="shared" si="6"/>
        <v>6750</v>
      </c>
      <c r="G70" s="14"/>
      <c r="H70" s="14">
        <f t="shared" si="19"/>
        <v>32.5</v>
      </c>
      <c r="I70" s="15">
        <f t="shared" si="18"/>
        <v>923.25609756097583</v>
      </c>
      <c r="J70" s="1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83" t="s">
        <v>161</v>
      </c>
      <c r="B71" s="94">
        <v>26679</v>
      </c>
      <c r="C71" s="76">
        <v>15</v>
      </c>
      <c r="D71" s="14"/>
      <c r="E71" s="13">
        <v>7</v>
      </c>
      <c r="F71" s="14">
        <f t="shared" si="6"/>
        <v>525</v>
      </c>
      <c r="G71" s="14"/>
      <c r="H71" s="14">
        <f t="shared" si="19"/>
        <v>32.5</v>
      </c>
      <c r="I71" s="15">
        <f t="shared" si="18"/>
        <v>-5301.7439024390242</v>
      </c>
      <c r="J71" s="1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86" t="s">
        <v>20</v>
      </c>
      <c r="B72" s="95">
        <v>11411</v>
      </c>
      <c r="C72" s="75">
        <v>16</v>
      </c>
      <c r="D72" s="10">
        <v>10000</v>
      </c>
      <c r="E72" s="9"/>
      <c r="F72" s="10">
        <f t="shared" si="6"/>
        <v>10000</v>
      </c>
      <c r="G72" s="10">
        <v>740</v>
      </c>
      <c r="H72" s="10">
        <f>G72/5</f>
        <v>148</v>
      </c>
      <c r="I72" s="10">
        <f t="shared" si="18"/>
        <v>4288.7560975609758</v>
      </c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83" t="s">
        <v>110</v>
      </c>
      <c r="B73" s="114">
        <v>11456</v>
      </c>
      <c r="C73" s="76">
        <v>16</v>
      </c>
      <c r="D73" s="14"/>
      <c r="E73" s="13">
        <v>7</v>
      </c>
      <c r="F73" s="14">
        <f t="shared" si="6"/>
        <v>525</v>
      </c>
      <c r="G73" s="14"/>
      <c r="H73" s="14">
        <f t="shared" ref="H73:H75" si="20">H72</f>
        <v>148</v>
      </c>
      <c r="I73" s="15">
        <f t="shared" si="18"/>
        <v>-5186.2439024390242</v>
      </c>
      <c r="J73" s="1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83" t="s">
        <v>177</v>
      </c>
      <c r="B74" s="114">
        <v>11414</v>
      </c>
      <c r="C74" s="76">
        <v>16</v>
      </c>
      <c r="D74" s="14"/>
      <c r="E74" s="13">
        <v>1</v>
      </c>
      <c r="F74" s="14">
        <f t="shared" si="6"/>
        <v>75</v>
      </c>
      <c r="G74" s="14"/>
      <c r="H74" s="14">
        <f t="shared" si="20"/>
        <v>148</v>
      </c>
      <c r="I74" s="15">
        <f t="shared" si="18"/>
        <v>-5636.2439024390242</v>
      </c>
      <c r="J74" s="1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84" t="s">
        <v>193</v>
      </c>
      <c r="B75" s="85" t="s">
        <v>194</v>
      </c>
      <c r="C75" s="76">
        <v>16</v>
      </c>
      <c r="D75" s="14"/>
      <c r="E75" s="13">
        <v>248</v>
      </c>
      <c r="F75" s="14">
        <f>(E75*150)+D75</f>
        <v>37200</v>
      </c>
      <c r="G75" s="14"/>
      <c r="H75" s="14">
        <f t="shared" si="20"/>
        <v>148</v>
      </c>
      <c r="I75" s="15">
        <f t="shared" si="18"/>
        <v>31488.756097560974</v>
      </c>
      <c r="J75" s="1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84" t="s">
        <v>16</v>
      </c>
      <c r="B76" s="96" t="s">
        <v>17</v>
      </c>
      <c r="C76" s="76">
        <v>16</v>
      </c>
      <c r="D76" s="14"/>
      <c r="E76" s="13">
        <v>32</v>
      </c>
      <c r="F76" s="14">
        <f t="shared" ref="F76:F85" si="21">(E76*75)+D76</f>
        <v>2400</v>
      </c>
      <c r="G76" s="14"/>
      <c r="H76" s="14">
        <f>H74</f>
        <v>148</v>
      </c>
      <c r="I76" s="15">
        <f t="shared" si="18"/>
        <v>-3311.2439024390242</v>
      </c>
      <c r="J76" s="1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86" t="s">
        <v>85</v>
      </c>
      <c r="B77" s="82" t="s">
        <v>294</v>
      </c>
      <c r="C77" s="75">
        <v>17</v>
      </c>
      <c r="D77" s="10">
        <v>10000</v>
      </c>
      <c r="E77" s="9"/>
      <c r="F77" s="10">
        <f t="shared" si="21"/>
        <v>10000</v>
      </c>
      <c r="G77" s="10">
        <v>1982</v>
      </c>
      <c r="H77" s="10">
        <f>G77/5</f>
        <v>396.4</v>
      </c>
      <c r="I77" s="10">
        <f t="shared" si="18"/>
        <v>4537.1560975609755</v>
      </c>
      <c r="J77" s="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84" t="s">
        <v>295</v>
      </c>
      <c r="B78" s="85" t="s">
        <v>286</v>
      </c>
      <c r="C78" s="76">
        <v>17</v>
      </c>
      <c r="D78" s="14"/>
      <c r="E78" s="13">
        <v>73</v>
      </c>
      <c r="F78" s="14">
        <f t="shared" si="21"/>
        <v>5475</v>
      </c>
      <c r="G78" s="14"/>
      <c r="H78" s="14">
        <f t="shared" ref="H78:H81" si="22">H77</f>
        <v>396.4</v>
      </c>
      <c r="I78" s="15">
        <f t="shared" si="18"/>
        <v>12.156097560975468</v>
      </c>
      <c r="J78" s="1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84" t="s">
        <v>183</v>
      </c>
      <c r="B79" s="114">
        <v>40068</v>
      </c>
      <c r="C79" s="76">
        <v>17</v>
      </c>
      <c r="D79" s="14"/>
      <c r="E79" s="13">
        <v>13</v>
      </c>
      <c r="F79" s="14">
        <f t="shared" si="21"/>
        <v>975</v>
      </c>
      <c r="G79" s="14"/>
      <c r="H79" s="14">
        <f t="shared" si="22"/>
        <v>396.4</v>
      </c>
      <c r="I79" s="15">
        <f t="shared" si="18"/>
        <v>-4487.8439024390245</v>
      </c>
      <c r="J79" s="1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97" t="s">
        <v>192</v>
      </c>
      <c r="B80" s="85">
        <v>11560</v>
      </c>
      <c r="C80" s="76">
        <v>17</v>
      </c>
      <c r="D80" s="14"/>
      <c r="E80" s="13">
        <v>71</v>
      </c>
      <c r="F80" s="14">
        <f t="shared" si="21"/>
        <v>5325</v>
      </c>
      <c r="G80" s="14"/>
      <c r="H80" s="14">
        <f t="shared" si="22"/>
        <v>396.4</v>
      </c>
      <c r="I80" s="15">
        <f t="shared" si="18"/>
        <v>-137.84390243902453</v>
      </c>
      <c r="J80" s="17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" customHeight="1">
      <c r="A81" s="90" t="s">
        <v>96</v>
      </c>
      <c r="B81" s="80" t="s">
        <v>196</v>
      </c>
      <c r="C81" s="13">
        <v>17</v>
      </c>
      <c r="D81" s="14"/>
      <c r="E81" s="13">
        <v>13</v>
      </c>
      <c r="F81" s="14">
        <f t="shared" si="21"/>
        <v>975</v>
      </c>
      <c r="G81" s="14"/>
      <c r="H81" s="14">
        <f t="shared" si="22"/>
        <v>396.4</v>
      </c>
      <c r="I81" s="15">
        <f t="shared" si="18"/>
        <v>-4487.8439024390245</v>
      </c>
      <c r="J81" s="1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9" t="s">
        <v>159</v>
      </c>
      <c r="B82" s="8" t="s">
        <v>160</v>
      </c>
      <c r="C82" s="9">
        <v>18</v>
      </c>
      <c r="D82" s="10">
        <v>6000</v>
      </c>
      <c r="E82" s="9"/>
      <c r="F82" s="10">
        <f t="shared" si="21"/>
        <v>6000</v>
      </c>
      <c r="G82" s="10">
        <v>1037</v>
      </c>
      <c r="H82" s="10">
        <f>G82/4</f>
        <v>259.25</v>
      </c>
      <c r="I82" s="10">
        <f t="shared" si="18"/>
        <v>400.00609756097583</v>
      </c>
      <c r="J82" s="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13" t="s">
        <v>249</v>
      </c>
      <c r="B83" s="12" t="s">
        <v>28</v>
      </c>
      <c r="C83" s="13">
        <v>18</v>
      </c>
      <c r="D83" s="14"/>
      <c r="E83" s="13">
        <v>24</v>
      </c>
      <c r="F83" s="14">
        <f t="shared" si="21"/>
        <v>1800</v>
      </c>
      <c r="G83" s="14"/>
      <c r="H83" s="14">
        <f t="shared" ref="H83:H85" si="23">H82</f>
        <v>259.25</v>
      </c>
      <c r="I83" s="15">
        <f t="shared" si="18"/>
        <v>-3799.9939024390242</v>
      </c>
      <c r="J83" s="1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13" t="s">
        <v>35</v>
      </c>
      <c r="B84" s="12" t="s">
        <v>296</v>
      </c>
      <c r="C84" s="13">
        <v>18</v>
      </c>
      <c r="D84" s="14"/>
      <c r="E84" s="13">
        <v>70</v>
      </c>
      <c r="F84" s="14">
        <f t="shared" si="21"/>
        <v>5250</v>
      </c>
      <c r="G84" s="14"/>
      <c r="H84" s="14">
        <f t="shared" si="23"/>
        <v>259.25</v>
      </c>
      <c r="I84" s="15">
        <f t="shared" si="18"/>
        <v>-349.99390243902417</v>
      </c>
      <c r="J84" s="1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13" t="s">
        <v>87</v>
      </c>
      <c r="B85" s="30">
        <v>11482</v>
      </c>
      <c r="C85" s="13">
        <v>18</v>
      </c>
      <c r="D85" s="14"/>
      <c r="E85" s="13">
        <v>18</v>
      </c>
      <c r="F85" s="14">
        <f t="shared" si="21"/>
        <v>1350</v>
      </c>
      <c r="G85" s="14"/>
      <c r="H85" s="14">
        <f t="shared" si="23"/>
        <v>259.25</v>
      </c>
      <c r="I85" s="15">
        <f t="shared" si="18"/>
        <v>-4249.9939024390242</v>
      </c>
      <c r="J85" s="17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" customHeight="1">
      <c r="A86" s="25"/>
      <c r="B86" s="112"/>
      <c r="C86" s="25"/>
      <c r="D86" s="26"/>
      <c r="E86" s="25"/>
      <c r="F86" s="26">
        <f>SUM(F4:F85)</f>
        <v>439325</v>
      </c>
      <c r="G86" s="26"/>
      <c r="H86" s="26">
        <f>SUM(H4:H85)</f>
        <v>41133</v>
      </c>
      <c r="I86" s="26">
        <f>F86+H86</f>
        <v>480458</v>
      </c>
      <c r="J86" s="2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25"/>
      <c r="B87" s="112"/>
      <c r="C87" s="25"/>
      <c r="D87" s="26"/>
      <c r="E87" s="25"/>
      <c r="F87" s="26"/>
      <c r="G87" s="26"/>
      <c r="H87" s="27" t="s">
        <v>103</v>
      </c>
      <c r="I87" s="26">
        <f>I86/(COUNTIF(A4:A85,"*"))</f>
        <v>5859.2439024390242</v>
      </c>
      <c r="J87" s="2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110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110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110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110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110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110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110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110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110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110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110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110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110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110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110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110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110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110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110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110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110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110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110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110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110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110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110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110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110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110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110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110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110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110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110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110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110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110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110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110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110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110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110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110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110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110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110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110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110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110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110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110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110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110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110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110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110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110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110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110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110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110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110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110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110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110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110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110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110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110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110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110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110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110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110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110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110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110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110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110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110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110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110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110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110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110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110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110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110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110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110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110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110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110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110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110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110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110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110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110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110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110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110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110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110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110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110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110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110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110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110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110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110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110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110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110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110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110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110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110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110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110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110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110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110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110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110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110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110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110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110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110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110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110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110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110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110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110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110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110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110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110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110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110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110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110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110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110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110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110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110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110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110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110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110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110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110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110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110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110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110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110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110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110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110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110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110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110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110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110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110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110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110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110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110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110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110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110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110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110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110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110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110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110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110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110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110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110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110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110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110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110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110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110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110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110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110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110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110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110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110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110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110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110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110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110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110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110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110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110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110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110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110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110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110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110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110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110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110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110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110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110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110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110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110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110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110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110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110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110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110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110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110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110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110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110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110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110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110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110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110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110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110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110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110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110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110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110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110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110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110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110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110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110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110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110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110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110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110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110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110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110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110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110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110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110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110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110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110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110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110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110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110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110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110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110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110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110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110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110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110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110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110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110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110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110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110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110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110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110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110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110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110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110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110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110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110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110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110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110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110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110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110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110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110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110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110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110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110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110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110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110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110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110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110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110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110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110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110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110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110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110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110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110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110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110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110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110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110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110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110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110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110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110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110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110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110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110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110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110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110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110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110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110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110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110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110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110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110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110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110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110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110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110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110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110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110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110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110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110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110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110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110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110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110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110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110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110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110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110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110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110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110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110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110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110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110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110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110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110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110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110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110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110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110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110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110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110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110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110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110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110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110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110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110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110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110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110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110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110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110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110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110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110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110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110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110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110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110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110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110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110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110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110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110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110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110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110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110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110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110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110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110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110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110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110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110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110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110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110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110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110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110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110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110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110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110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110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110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110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110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110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110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110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110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110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110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110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110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110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110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110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110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110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110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110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110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110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110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110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110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110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110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110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110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110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110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110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110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110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110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110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110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110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110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110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110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110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110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110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110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110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110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110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110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110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110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110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110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110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110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110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110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110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110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110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110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110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110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110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110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110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110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110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110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110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110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110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110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110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110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110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110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110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110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110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110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110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110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110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110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110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110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110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110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110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110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110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110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110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110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110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110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110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110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110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110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110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110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110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110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110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110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110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110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110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110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110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110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110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110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110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110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110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110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110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110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110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110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110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110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110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110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110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110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110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110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110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110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110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110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110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110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110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110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110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110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110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110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110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110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110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110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110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110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110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110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110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110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110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110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110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110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110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110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110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110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110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110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110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110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110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110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110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110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110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110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110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110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110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110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110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110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110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110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110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110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110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110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110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110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110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110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110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110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110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110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110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110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110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110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110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110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110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110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110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110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110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110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110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110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110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110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110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110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110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110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110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110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110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110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110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110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110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110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110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110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110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110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110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110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110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110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110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110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110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110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110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110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110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110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110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110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110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110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110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110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110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110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110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110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110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110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110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110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110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110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110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110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110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110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110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110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110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110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110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110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110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110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110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110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110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110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110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110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110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110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110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110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110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110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110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110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110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110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110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110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110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110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110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110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110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110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110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110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110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110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110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110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110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110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110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110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110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110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110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110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110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110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110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110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110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110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110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110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110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110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110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110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110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110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110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110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110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110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110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110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110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110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110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110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110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110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110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110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110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110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110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110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110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110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110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110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110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110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110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110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110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110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110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110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110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110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110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110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110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110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110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110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110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110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110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110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110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110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110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110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110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110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110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110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110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110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110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110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110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110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110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110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110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110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110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110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110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110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110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110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110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110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110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110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110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110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110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110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110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110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110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110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110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110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110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110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110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110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110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110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110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110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110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110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110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110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110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110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110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110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110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110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110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110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110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110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110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110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110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110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110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110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110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110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110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110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110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110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110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110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110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110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110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110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110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110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110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110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110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110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110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110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110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110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110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110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110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110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110"/>
      <c r="C973" s="2"/>
      <c r="D973" s="3"/>
      <c r="E973" s="2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110"/>
      <c r="C974" s="2"/>
      <c r="D974" s="3"/>
      <c r="E974" s="2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110"/>
      <c r="C975" s="2"/>
      <c r="D975" s="3"/>
      <c r="E975" s="2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110"/>
      <c r="C976" s="2"/>
      <c r="D976" s="3"/>
      <c r="E976" s="2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110"/>
      <c r="C977" s="2"/>
      <c r="D977" s="3"/>
      <c r="E977" s="2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110"/>
      <c r="C978" s="2"/>
      <c r="D978" s="3"/>
      <c r="E978" s="2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110"/>
      <c r="C979" s="2"/>
      <c r="D979" s="3"/>
      <c r="E979" s="2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110"/>
      <c r="C980" s="2"/>
      <c r="D980" s="3"/>
      <c r="E980" s="2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110"/>
      <c r="C981" s="2"/>
      <c r="D981" s="3"/>
      <c r="E981" s="2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110"/>
      <c r="C982" s="2"/>
      <c r="D982" s="3"/>
      <c r="E982" s="2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110"/>
      <c r="C983" s="2"/>
      <c r="D983" s="3"/>
      <c r="E983" s="2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110"/>
      <c r="C984" s="2"/>
      <c r="D984" s="3"/>
      <c r="E984" s="2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110"/>
      <c r="C985" s="2"/>
      <c r="D985" s="3"/>
      <c r="E985" s="2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110"/>
      <c r="C986" s="2"/>
      <c r="D986" s="3"/>
      <c r="E986" s="2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110"/>
      <c r="C987" s="2"/>
      <c r="D987" s="3"/>
      <c r="E987" s="2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110"/>
      <c r="C988" s="2"/>
      <c r="D988" s="3"/>
      <c r="E988" s="2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110"/>
      <c r="C989" s="2"/>
      <c r="D989" s="3"/>
      <c r="E989" s="2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110"/>
      <c r="C990" s="2"/>
      <c r="D990" s="3"/>
      <c r="E990" s="2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110"/>
      <c r="C991" s="2"/>
      <c r="D991" s="3"/>
      <c r="E991" s="2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110"/>
      <c r="C992" s="2"/>
      <c r="D992" s="3"/>
      <c r="E992" s="2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110"/>
      <c r="C993" s="2"/>
      <c r="D993" s="3"/>
      <c r="E993" s="2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110"/>
      <c r="C994" s="2"/>
      <c r="D994" s="3"/>
      <c r="E994" s="2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110"/>
      <c r="C995" s="2"/>
      <c r="D995" s="3"/>
      <c r="E995" s="2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110"/>
      <c r="C996" s="2"/>
      <c r="D996" s="3"/>
      <c r="E996" s="2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110"/>
      <c r="C997" s="2"/>
      <c r="D997" s="3"/>
      <c r="E997" s="2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autoFilter ref="A3:J85" xr:uid="{00000000-0009-0000-0000-000003000000}">
    <sortState xmlns:xlrd2="http://schemas.microsoft.com/office/spreadsheetml/2017/richdata2" ref="A3:J85">
      <sortCondition ref="C3:C85"/>
    </sortState>
  </autoFilter>
  <conditionalFormatting sqref="I4:I85">
    <cfRule type="cellIs" dxfId="2" priority="1" operator="lessThan">
      <formula>0</formula>
    </cfRule>
  </conditionalFormatting>
  <pageMargins left="0.7" right="0.7" top="0.75" bottom="0.75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97" workbookViewId="0">
      <selection activeCell="F106" sqref="F106"/>
    </sheetView>
  </sheetViews>
  <sheetFormatPr defaultColWidth="14.42578125" defaultRowHeight="15" customHeight="1"/>
  <cols>
    <col min="1" max="1" width="20.140625" customWidth="1"/>
    <col min="2" max="2" width="14.7109375" style="106" customWidth="1"/>
    <col min="3" max="3" width="8.85546875" customWidth="1"/>
    <col min="4" max="4" width="10" customWidth="1"/>
    <col min="5" max="5" width="11.140625" customWidth="1"/>
    <col min="6" max="6" width="10.7109375" customWidth="1"/>
    <col min="7" max="7" width="11.28515625" customWidth="1"/>
    <col min="8" max="8" width="13" customWidth="1"/>
    <col min="9" max="9" width="11.42578125" customWidth="1"/>
    <col min="10" max="10" width="35.140625" customWidth="1"/>
    <col min="11" max="26" width="8.85546875" customWidth="1"/>
  </cols>
  <sheetData>
    <row r="1" spans="1:26" ht="31.5">
      <c r="A1" s="1" t="s">
        <v>297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98" t="s">
        <v>298</v>
      </c>
      <c r="B4" s="82" t="s">
        <v>299</v>
      </c>
      <c r="C4" s="75">
        <v>1</v>
      </c>
      <c r="D4" s="10">
        <v>6000</v>
      </c>
      <c r="E4" s="9"/>
      <c r="F4" s="10">
        <f t="shared" ref="F4:F105" si="0">(E4*75)+D4</f>
        <v>6000</v>
      </c>
      <c r="G4" s="10">
        <v>3721</v>
      </c>
      <c r="H4" s="10">
        <f>G4/4</f>
        <v>930.25</v>
      </c>
      <c r="I4" s="10">
        <f t="shared" ref="I4:I107" si="1">F4+H4-$I$109</f>
        <v>2098.6730769230771</v>
      </c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99" t="s">
        <v>190</v>
      </c>
      <c r="B5" s="114">
        <v>3860</v>
      </c>
      <c r="C5" s="76">
        <v>1</v>
      </c>
      <c r="D5" s="14"/>
      <c r="E5" s="13">
        <v>26</v>
      </c>
      <c r="F5" s="14">
        <f t="shared" si="0"/>
        <v>1950</v>
      </c>
      <c r="G5" s="14"/>
      <c r="H5" s="15">
        <f t="shared" ref="H5:H7" si="2">H4</f>
        <v>930.25</v>
      </c>
      <c r="I5" s="15">
        <f t="shared" si="1"/>
        <v>-1951.3269230769229</v>
      </c>
      <c r="J5" s="1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99" t="s">
        <v>300</v>
      </c>
      <c r="B6" s="114">
        <v>1350</v>
      </c>
      <c r="C6" s="76">
        <v>1</v>
      </c>
      <c r="D6" s="14"/>
      <c r="E6" s="13">
        <v>81</v>
      </c>
      <c r="F6" s="14">
        <f t="shared" si="0"/>
        <v>6075</v>
      </c>
      <c r="G6" s="14"/>
      <c r="H6" s="15">
        <f t="shared" si="2"/>
        <v>930.25</v>
      </c>
      <c r="I6" s="15">
        <f t="shared" si="1"/>
        <v>2173.6730769230771</v>
      </c>
      <c r="J6" s="1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99" t="s">
        <v>301</v>
      </c>
      <c r="B7" s="96" t="s">
        <v>302</v>
      </c>
      <c r="C7" s="76">
        <v>1</v>
      </c>
      <c r="D7" s="14"/>
      <c r="E7" s="13">
        <v>10</v>
      </c>
      <c r="F7" s="14">
        <f t="shared" si="0"/>
        <v>750</v>
      </c>
      <c r="G7" s="14"/>
      <c r="H7" s="15">
        <f t="shared" si="2"/>
        <v>930.25</v>
      </c>
      <c r="I7" s="15">
        <f t="shared" si="1"/>
        <v>-3151.3269230769229</v>
      </c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98" t="s">
        <v>303</v>
      </c>
      <c r="B8" s="82">
        <v>11477</v>
      </c>
      <c r="C8" s="75">
        <v>2</v>
      </c>
      <c r="D8" s="10">
        <v>6000</v>
      </c>
      <c r="E8" s="9"/>
      <c r="F8" s="10">
        <f t="shared" si="0"/>
        <v>6000</v>
      </c>
      <c r="G8" s="10">
        <v>1108</v>
      </c>
      <c r="H8" s="10">
        <f>G8/4</f>
        <v>277</v>
      </c>
      <c r="I8" s="10">
        <f t="shared" si="1"/>
        <v>1445.4230769230771</v>
      </c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99" t="s">
        <v>304</v>
      </c>
      <c r="B9" s="85">
        <v>2375</v>
      </c>
      <c r="C9" s="76">
        <v>2</v>
      </c>
      <c r="D9" s="14"/>
      <c r="E9" s="13">
        <v>12</v>
      </c>
      <c r="F9" s="14">
        <f t="shared" si="0"/>
        <v>900</v>
      </c>
      <c r="G9" s="14"/>
      <c r="H9" s="15">
        <f t="shared" ref="H9:H11" si="3">H8</f>
        <v>277</v>
      </c>
      <c r="I9" s="15">
        <f t="shared" si="1"/>
        <v>-3654.5769230769229</v>
      </c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99" t="s">
        <v>188</v>
      </c>
      <c r="B10" s="85" t="s">
        <v>189</v>
      </c>
      <c r="C10" s="76">
        <v>2</v>
      </c>
      <c r="D10" s="14"/>
      <c r="E10" s="13">
        <v>13</v>
      </c>
      <c r="F10" s="14">
        <f t="shared" si="0"/>
        <v>975</v>
      </c>
      <c r="G10" s="14"/>
      <c r="H10" s="15">
        <f t="shared" si="3"/>
        <v>277</v>
      </c>
      <c r="I10" s="15">
        <f t="shared" si="1"/>
        <v>-3579.5769230769229</v>
      </c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99" t="s">
        <v>185</v>
      </c>
      <c r="B11" s="85">
        <v>4420</v>
      </c>
      <c r="C11" s="76">
        <v>2</v>
      </c>
      <c r="D11" s="14"/>
      <c r="E11" s="13">
        <v>29</v>
      </c>
      <c r="F11" s="14">
        <f t="shared" si="0"/>
        <v>2175</v>
      </c>
      <c r="G11" s="14"/>
      <c r="H11" s="15">
        <f t="shared" si="3"/>
        <v>277</v>
      </c>
      <c r="I11" s="15">
        <f t="shared" si="1"/>
        <v>-2379.5769230769229</v>
      </c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0" t="s">
        <v>80</v>
      </c>
      <c r="B12" s="100">
        <v>21402</v>
      </c>
      <c r="C12" s="9">
        <v>3</v>
      </c>
      <c r="D12" s="10">
        <v>6000</v>
      </c>
      <c r="E12" s="9"/>
      <c r="F12" s="10">
        <f t="shared" si="0"/>
        <v>6000</v>
      </c>
      <c r="G12" s="10">
        <v>223</v>
      </c>
      <c r="H12" s="10">
        <f>G12/4</f>
        <v>55.75</v>
      </c>
      <c r="I12" s="10">
        <f t="shared" si="1"/>
        <v>1224.1730769230771</v>
      </c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3" t="s">
        <v>229</v>
      </c>
      <c r="B13" s="12">
        <v>26320</v>
      </c>
      <c r="C13" s="13">
        <v>3</v>
      </c>
      <c r="D13" s="14"/>
      <c r="E13" s="13">
        <v>48</v>
      </c>
      <c r="F13" s="14">
        <f t="shared" si="0"/>
        <v>3600</v>
      </c>
      <c r="G13" s="14"/>
      <c r="H13" s="15">
        <f t="shared" ref="H13:H15" si="4">H12</f>
        <v>55.75</v>
      </c>
      <c r="I13" s="15">
        <f t="shared" si="1"/>
        <v>-1175.8269230769229</v>
      </c>
      <c r="J13" s="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3" t="s">
        <v>305</v>
      </c>
      <c r="B14" s="12">
        <v>45765</v>
      </c>
      <c r="C14" s="13">
        <v>3</v>
      </c>
      <c r="D14" s="14"/>
      <c r="E14" s="13">
        <v>85</v>
      </c>
      <c r="F14" s="14">
        <f t="shared" si="0"/>
        <v>6375</v>
      </c>
      <c r="G14" s="14"/>
      <c r="H14" s="15">
        <f t="shared" si="4"/>
        <v>55.75</v>
      </c>
      <c r="I14" s="15">
        <f t="shared" si="1"/>
        <v>1599.1730769230771</v>
      </c>
      <c r="J14" s="1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3" t="s">
        <v>306</v>
      </c>
      <c r="B15" s="12">
        <v>26165</v>
      </c>
      <c r="C15" s="13">
        <v>3</v>
      </c>
      <c r="D15" s="14"/>
      <c r="E15" s="13">
        <v>71</v>
      </c>
      <c r="F15" s="14">
        <f t="shared" si="0"/>
        <v>5325</v>
      </c>
      <c r="G15" s="14"/>
      <c r="H15" s="15">
        <f t="shared" si="4"/>
        <v>55.75</v>
      </c>
      <c r="I15" s="15">
        <f t="shared" si="1"/>
        <v>549.17307692307713</v>
      </c>
      <c r="J15" s="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9" t="s">
        <v>27</v>
      </c>
      <c r="B16" s="8" t="s">
        <v>28</v>
      </c>
      <c r="C16" s="9">
        <v>4</v>
      </c>
      <c r="D16" s="10">
        <v>10000</v>
      </c>
      <c r="E16" s="9"/>
      <c r="F16" s="10">
        <f t="shared" si="0"/>
        <v>10000</v>
      </c>
      <c r="G16" s="10">
        <v>4014</v>
      </c>
      <c r="H16" s="10">
        <f>G16/5</f>
        <v>802.8</v>
      </c>
      <c r="I16" s="10">
        <f t="shared" si="1"/>
        <v>5971.2230769230764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3" t="s">
        <v>307</v>
      </c>
      <c r="B17" s="12" t="s">
        <v>72</v>
      </c>
      <c r="C17" s="13">
        <v>4</v>
      </c>
      <c r="D17" s="14"/>
      <c r="E17" s="13">
        <v>21</v>
      </c>
      <c r="F17" s="14">
        <f t="shared" si="0"/>
        <v>1575</v>
      </c>
      <c r="G17" s="14"/>
      <c r="H17" s="15">
        <f t="shared" ref="H17:H20" si="5">H16</f>
        <v>802.8</v>
      </c>
      <c r="I17" s="15">
        <f t="shared" si="1"/>
        <v>-2453.7769230769227</v>
      </c>
      <c r="J17" s="1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3" t="s">
        <v>35</v>
      </c>
      <c r="B18" s="12" t="s">
        <v>296</v>
      </c>
      <c r="C18" s="13">
        <v>4</v>
      </c>
      <c r="D18" s="14"/>
      <c r="E18" s="13">
        <v>47</v>
      </c>
      <c r="F18" s="14">
        <f t="shared" si="0"/>
        <v>3525</v>
      </c>
      <c r="G18" s="14"/>
      <c r="H18" s="15">
        <f t="shared" si="5"/>
        <v>802.8</v>
      </c>
      <c r="I18" s="15">
        <f t="shared" si="1"/>
        <v>-503.77692307692269</v>
      </c>
      <c r="J18" s="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3" t="s">
        <v>308</v>
      </c>
      <c r="B19" s="12">
        <v>11490</v>
      </c>
      <c r="C19" s="13">
        <v>4</v>
      </c>
      <c r="D19" s="14"/>
      <c r="E19" s="13">
        <v>41</v>
      </c>
      <c r="F19" s="14">
        <f t="shared" si="0"/>
        <v>3075</v>
      </c>
      <c r="G19" s="14"/>
      <c r="H19" s="15">
        <f t="shared" si="5"/>
        <v>802.8</v>
      </c>
      <c r="I19" s="15">
        <f t="shared" si="1"/>
        <v>-953.77692307692269</v>
      </c>
      <c r="J19" s="1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13" t="s">
        <v>159</v>
      </c>
      <c r="B20" s="12" t="s">
        <v>160</v>
      </c>
      <c r="C20" s="13">
        <v>4</v>
      </c>
      <c r="D20" s="14"/>
      <c r="E20" s="13">
        <v>24</v>
      </c>
      <c r="F20" s="14">
        <f t="shared" si="0"/>
        <v>1800</v>
      </c>
      <c r="G20" s="14"/>
      <c r="H20" s="15">
        <f t="shared" si="5"/>
        <v>802.8</v>
      </c>
      <c r="I20" s="15">
        <f t="shared" si="1"/>
        <v>-2228.7769230769227</v>
      </c>
      <c r="J20" s="1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7" t="s">
        <v>90</v>
      </c>
      <c r="B21" s="21" t="s">
        <v>112</v>
      </c>
      <c r="C21" s="9">
        <v>5</v>
      </c>
      <c r="D21" s="10">
        <v>10000</v>
      </c>
      <c r="E21" s="9"/>
      <c r="F21" s="10">
        <f t="shared" si="0"/>
        <v>10000</v>
      </c>
      <c r="G21" s="10">
        <v>1275</v>
      </c>
      <c r="H21" s="10">
        <f>G21/5</f>
        <v>255</v>
      </c>
      <c r="I21" s="10">
        <f t="shared" si="1"/>
        <v>5423.4230769230771</v>
      </c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3" t="s">
        <v>309</v>
      </c>
      <c r="B22" s="12">
        <v>11483</v>
      </c>
      <c r="C22" s="13">
        <v>5</v>
      </c>
      <c r="D22" s="14"/>
      <c r="E22" s="13">
        <v>41</v>
      </c>
      <c r="F22" s="14">
        <f t="shared" si="0"/>
        <v>3075</v>
      </c>
      <c r="G22" s="14"/>
      <c r="H22" s="15">
        <f t="shared" ref="H22:H25" si="6">H21</f>
        <v>255</v>
      </c>
      <c r="I22" s="15">
        <f t="shared" si="1"/>
        <v>-1501.5769230769229</v>
      </c>
      <c r="J22" s="1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13" t="s">
        <v>310</v>
      </c>
      <c r="B23" s="12">
        <v>11485</v>
      </c>
      <c r="C23" s="13">
        <v>5</v>
      </c>
      <c r="D23" s="14"/>
      <c r="E23" s="13">
        <v>30</v>
      </c>
      <c r="F23" s="14">
        <f t="shared" si="0"/>
        <v>2250</v>
      </c>
      <c r="G23" s="14"/>
      <c r="H23" s="15">
        <f t="shared" si="6"/>
        <v>255</v>
      </c>
      <c r="I23" s="15">
        <f t="shared" si="1"/>
        <v>-2326.5769230769229</v>
      </c>
      <c r="J23" s="1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3" t="s">
        <v>269</v>
      </c>
      <c r="B24" s="12">
        <v>38613</v>
      </c>
      <c r="C24" s="13">
        <v>5</v>
      </c>
      <c r="D24" s="14"/>
      <c r="E24" s="13">
        <v>30</v>
      </c>
      <c r="F24" s="14">
        <f t="shared" si="0"/>
        <v>2250</v>
      </c>
      <c r="G24" s="14"/>
      <c r="H24" s="15">
        <f t="shared" si="6"/>
        <v>255</v>
      </c>
      <c r="I24" s="15">
        <f t="shared" si="1"/>
        <v>-2326.5769230769229</v>
      </c>
      <c r="J24" s="1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3" t="s">
        <v>20</v>
      </c>
      <c r="B25" s="12" t="s">
        <v>21</v>
      </c>
      <c r="C25" s="13">
        <v>5</v>
      </c>
      <c r="D25" s="14"/>
      <c r="E25" s="13">
        <v>39</v>
      </c>
      <c r="F25" s="14">
        <f t="shared" si="0"/>
        <v>2925</v>
      </c>
      <c r="G25" s="14"/>
      <c r="H25" s="15">
        <f t="shared" si="6"/>
        <v>255</v>
      </c>
      <c r="I25" s="15">
        <f t="shared" si="1"/>
        <v>-1651.5769230769229</v>
      </c>
      <c r="J25" s="1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9" t="s">
        <v>166</v>
      </c>
      <c r="B26" s="8" t="s">
        <v>261</v>
      </c>
      <c r="C26" s="9">
        <v>6</v>
      </c>
      <c r="D26" s="10">
        <v>6000</v>
      </c>
      <c r="E26" s="9"/>
      <c r="F26" s="10">
        <f t="shared" si="0"/>
        <v>6000</v>
      </c>
      <c r="G26" s="10">
        <v>212</v>
      </c>
      <c r="H26" s="10">
        <f>G26/4</f>
        <v>53</v>
      </c>
      <c r="I26" s="10">
        <f t="shared" si="1"/>
        <v>1221.4230769230771</v>
      </c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3" t="s">
        <v>69</v>
      </c>
      <c r="B27" s="16">
        <v>39265</v>
      </c>
      <c r="C27" s="13">
        <v>6</v>
      </c>
      <c r="D27" s="14"/>
      <c r="E27" s="13">
        <v>86</v>
      </c>
      <c r="F27" s="14">
        <f t="shared" si="0"/>
        <v>6450</v>
      </c>
      <c r="G27" s="14"/>
      <c r="H27" s="15">
        <f t="shared" ref="H27:H29" si="7">H26</f>
        <v>53</v>
      </c>
      <c r="I27" s="15">
        <f t="shared" si="1"/>
        <v>1671.4230769230771</v>
      </c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3" t="s">
        <v>289</v>
      </c>
      <c r="B28" s="12" t="s">
        <v>290</v>
      </c>
      <c r="C28" s="13">
        <v>6</v>
      </c>
      <c r="D28" s="14"/>
      <c r="E28" s="13">
        <v>118</v>
      </c>
      <c r="F28" s="14">
        <f t="shared" si="0"/>
        <v>8850</v>
      </c>
      <c r="G28" s="14"/>
      <c r="H28" s="15">
        <f t="shared" si="7"/>
        <v>53</v>
      </c>
      <c r="I28" s="15">
        <f t="shared" si="1"/>
        <v>4071.4230769230771</v>
      </c>
      <c r="J28" s="1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13" t="s">
        <v>311</v>
      </c>
      <c r="B29" s="12" t="s">
        <v>267</v>
      </c>
      <c r="C29" s="13">
        <v>6</v>
      </c>
      <c r="D29" s="14"/>
      <c r="E29" s="13">
        <v>6</v>
      </c>
      <c r="F29" s="14">
        <f t="shared" si="0"/>
        <v>450</v>
      </c>
      <c r="G29" s="14"/>
      <c r="H29" s="15">
        <f t="shared" si="7"/>
        <v>53</v>
      </c>
      <c r="I29" s="15">
        <f t="shared" si="1"/>
        <v>-4328.5769230769229</v>
      </c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9" t="s">
        <v>49</v>
      </c>
      <c r="B30" s="8" t="s">
        <v>214</v>
      </c>
      <c r="C30" s="9">
        <v>7</v>
      </c>
      <c r="D30" s="10">
        <v>10000</v>
      </c>
      <c r="E30" s="9"/>
      <c r="F30" s="10">
        <f t="shared" si="0"/>
        <v>10000</v>
      </c>
      <c r="G30" s="10">
        <v>818</v>
      </c>
      <c r="H30" s="10">
        <f>G30/5</f>
        <v>163.6</v>
      </c>
      <c r="I30" s="10">
        <f t="shared" si="1"/>
        <v>5332.0230769230775</v>
      </c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3" t="s">
        <v>57</v>
      </c>
      <c r="B31" s="12" t="s">
        <v>277</v>
      </c>
      <c r="C31" s="13">
        <v>7</v>
      </c>
      <c r="D31" s="14"/>
      <c r="E31" s="13">
        <v>25</v>
      </c>
      <c r="F31" s="14">
        <f t="shared" si="0"/>
        <v>1875</v>
      </c>
      <c r="G31" s="14"/>
      <c r="H31" s="15">
        <f t="shared" ref="H31:H34" si="8">H30</f>
        <v>163.6</v>
      </c>
      <c r="I31" s="15">
        <f t="shared" si="1"/>
        <v>-2792.976923076923</v>
      </c>
      <c r="J31" s="1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3" t="s">
        <v>312</v>
      </c>
      <c r="B32" s="12">
        <v>11342</v>
      </c>
      <c r="C32" s="13">
        <v>7</v>
      </c>
      <c r="D32" s="14"/>
      <c r="E32" s="13">
        <v>28</v>
      </c>
      <c r="F32" s="14">
        <f t="shared" si="0"/>
        <v>2100</v>
      </c>
      <c r="G32" s="14"/>
      <c r="H32" s="15">
        <f t="shared" si="8"/>
        <v>163.6</v>
      </c>
      <c r="I32" s="15">
        <f t="shared" si="1"/>
        <v>-2567.976923076923</v>
      </c>
      <c r="J32" s="1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13" t="s">
        <v>68</v>
      </c>
      <c r="B33" s="12">
        <v>4128</v>
      </c>
      <c r="C33" s="13">
        <v>7</v>
      </c>
      <c r="D33" s="14"/>
      <c r="E33" s="13">
        <v>38</v>
      </c>
      <c r="F33" s="14">
        <f t="shared" si="0"/>
        <v>2850</v>
      </c>
      <c r="G33" s="14"/>
      <c r="H33" s="15">
        <f t="shared" si="8"/>
        <v>163.6</v>
      </c>
      <c r="I33" s="15">
        <f t="shared" si="1"/>
        <v>-1817.976923076923</v>
      </c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2" t="s">
        <v>93</v>
      </c>
      <c r="B34" s="12" t="s">
        <v>94</v>
      </c>
      <c r="C34" s="13">
        <v>7</v>
      </c>
      <c r="D34" s="14"/>
      <c r="E34" s="13">
        <v>48</v>
      </c>
      <c r="F34" s="14">
        <f t="shared" si="0"/>
        <v>3600</v>
      </c>
      <c r="G34" s="14"/>
      <c r="H34" s="15">
        <f t="shared" si="8"/>
        <v>163.6</v>
      </c>
      <c r="I34" s="15">
        <f t="shared" si="1"/>
        <v>-1067.976923076923</v>
      </c>
      <c r="J34" s="1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0" t="s">
        <v>198</v>
      </c>
      <c r="B35" s="8">
        <v>11509</v>
      </c>
      <c r="C35" s="9">
        <v>8</v>
      </c>
      <c r="D35" s="10">
        <v>6000</v>
      </c>
      <c r="E35" s="9"/>
      <c r="F35" s="10">
        <f t="shared" si="0"/>
        <v>6000</v>
      </c>
      <c r="G35" s="10">
        <v>2586</v>
      </c>
      <c r="H35" s="10">
        <f>G35/4</f>
        <v>646.5</v>
      </c>
      <c r="I35" s="10">
        <f t="shared" si="1"/>
        <v>1814.9230769230771</v>
      </c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13" t="s">
        <v>313</v>
      </c>
      <c r="B36" s="12">
        <v>1992</v>
      </c>
      <c r="C36" s="13">
        <v>8</v>
      </c>
      <c r="D36" s="14"/>
      <c r="E36" s="13">
        <v>28</v>
      </c>
      <c r="F36" s="14">
        <f t="shared" si="0"/>
        <v>2100</v>
      </c>
      <c r="G36" s="14"/>
      <c r="H36" s="15">
        <f t="shared" ref="H36:H38" si="9">H35</f>
        <v>646.5</v>
      </c>
      <c r="I36" s="15">
        <f t="shared" si="1"/>
        <v>-2085.0769230769229</v>
      </c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13" t="s">
        <v>88</v>
      </c>
      <c r="B37" s="12">
        <v>11437</v>
      </c>
      <c r="C37" s="13">
        <v>8</v>
      </c>
      <c r="D37" s="14"/>
      <c r="E37" s="13">
        <v>71</v>
      </c>
      <c r="F37" s="14">
        <f t="shared" si="0"/>
        <v>5325</v>
      </c>
      <c r="G37" s="14"/>
      <c r="H37" s="15">
        <f t="shared" si="9"/>
        <v>646.5</v>
      </c>
      <c r="I37" s="15">
        <f t="shared" si="1"/>
        <v>1139.9230769230771</v>
      </c>
      <c r="J37" s="1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13" t="s">
        <v>314</v>
      </c>
      <c r="B38" s="12" t="s">
        <v>238</v>
      </c>
      <c r="C38" s="13">
        <v>8</v>
      </c>
      <c r="D38" s="14"/>
      <c r="E38" s="13">
        <v>76</v>
      </c>
      <c r="F38" s="14">
        <f t="shared" si="0"/>
        <v>5700</v>
      </c>
      <c r="G38" s="14"/>
      <c r="H38" s="15">
        <f t="shared" si="9"/>
        <v>646.5</v>
      </c>
      <c r="I38" s="15">
        <f t="shared" si="1"/>
        <v>1514.9230769230771</v>
      </c>
      <c r="J38" s="1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9" t="s">
        <v>37</v>
      </c>
      <c r="B39" s="8" t="s">
        <v>131</v>
      </c>
      <c r="C39" s="9">
        <v>9</v>
      </c>
      <c r="D39" s="10">
        <v>6000</v>
      </c>
      <c r="E39" s="9"/>
      <c r="F39" s="10">
        <f t="shared" si="0"/>
        <v>6000</v>
      </c>
      <c r="G39" s="10">
        <v>4483</v>
      </c>
      <c r="H39" s="10">
        <f>G39/4</f>
        <v>1120.75</v>
      </c>
      <c r="I39" s="10">
        <f t="shared" si="1"/>
        <v>2289.1730769230771</v>
      </c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13" t="s">
        <v>44</v>
      </c>
      <c r="B40" s="12" t="s">
        <v>45</v>
      </c>
      <c r="C40" s="13">
        <v>9</v>
      </c>
      <c r="D40" s="14"/>
      <c r="E40" s="13">
        <v>58</v>
      </c>
      <c r="F40" s="14">
        <f t="shared" si="0"/>
        <v>4350</v>
      </c>
      <c r="G40" s="14"/>
      <c r="H40" s="15">
        <f t="shared" ref="H40:H42" si="10">H39</f>
        <v>1120.75</v>
      </c>
      <c r="I40" s="15">
        <f t="shared" si="1"/>
        <v>639.17307692307713</v>
      </c>
      <c r="J40" s="1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2" t="s">
        <v>60</v>
      </c>
      <c r="B41" s="12">
        <v>28212</v>
      </c>
      <c r="C41" s="13">
        <v>9</v>
      </c>
      <c r="D41" s="14"/>
      <c r="E41" s="13">
        <v>41</v>
      </c>
      <c r="F41" s="14">
        <f t="shared" si="0"/>
        <v>3075</v>
      </c>
      <c r="G41" s="14"/>
      <c r="H41" s="15">
        <f t="shared" si="10"/>
        <v>1120.75</v>
      </c>
      <c r="I41" s="15">
        <f t="shared" si="1"/>
        <v>-635.82692307692287</v>
      </c>
      <c r="J41" s="1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2" t="s">
        <v>135</v>
      </c>
      <c r="B42" s="12">
        <v>39753</v>
      </c>
      <c r="C42" s="13">
        <v>9</v>
      </c>
      <c r="D42" s="14"/>
      <c r="E42" s="13">
        <v>68</v>
      </c>
      <c r="F42" s="14">
        <f t="shared" si="0"/>
        <v>5100</v>
      </c>
      <c r="G42" s="14"/>
      <c r="H42" s="15">
        <f t="shared" si="10"/>
        <v>1120.75</v>
      </c>
      <c r="I42" s="15">
        <f t="shared" si="1"/>
        <v>1389.1730769230771</v>
      </c>
      <c r="J42" s="1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9" t="s">
        <v>31</v>
      </c>
      <c r="B43" s="8">
        <v>2167</v>
      </c>
      <c r="C43" s="9">
        <v>10</v>
      </c>
      <c r="D43" s="10">
        <v>6000</v>
      </c>
      <c r="E43" s="9"/>
      <c r="F43" s="10">
        <f t="shared" si="0"/>
        <v>6000</v>
      </c>
      <c r="G43" s="10">
        <v>1084</v>
      </c>
      <c r="H43" s="10">
        <f>G43/4</f>
        <v>271</v>
      </c>
      <c r="I43" s="10">
        <f t="shared" si="1"/>
        <v>1439.4230769230771</v>
      </c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13" t="s">
        <v>43</v>
      </c>
      <c r="B44" s="12" t="s">
        <v>129</v>
      </c>
      <c r="C44" s="13">
        <v>10</v>
      </c>
      <c r="D44" s="14"/>
      <c r="E44" s="13">
        <v>70</v>
      </c>
      <c r="F44" s="14">
        <f t="shared" si="0"/>
        <v>5250</v>
      </c>
      <c r="G44" s="14"/>
      <c r="H44" s="15">
        <f t="shared" ref="H44:H46" si="11">H43</f>
        <v>271</v>
      </c>
      <c r="I44" s="15">
        <f t="shared" si="1"/>
        <v>689.42307692307713</v>
      </c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13" t="s">
        <v>75</v>
      </c>
      <c r="B45" s="12" t="s">
        <v>291</v>
      </c>
      <c r="C45" s="13">
        <v>10</v>
      </c>
      <c r="D45" s="14"/>
      <c r="E45" s="13">
        <v>64</v>
      </c>
      <c r="F45" s="14">
        <f t="shared" si="0"/>
        <v>4800</v>
      </c>
      <c r="G45" s="14"/>
      <c r="H45" s="15">
        <f t="shared" si="11"/>
        <v>271</v>
      </c>
      <c r="I45" s="15">
        <f t="shared" si="1"/>
        <v>239.42307692307713</v>
      </c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13" t="s">
        <v>201</v>
      </c>
      <c r="B46" s="12">
        <v>11393</v>
      </c>
      <c r="C46" s="13">
        <v>10</v>
      </c>
      <c r="D46" s="14"/>
      <c r="E46" s="13">
        <v>16</v>
      </c>
      <c r="F46" s="14">
        <f t="shared" si="0"/>
        <v>1200</v>
      </c>
      <c r="G46" s="14"/>
      <c r="H46" s="15">
        <f t="shared" si="11"/>
        <v>271</v>
      </c>
      <c r="I46" s="15">
        <f t="shared" si="1"/>
        <v>-3360.5769230769229</v>
      </c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9" t="s">
        <v>133</v>
      </c>
      <c r="B47" s="8">
        <v>11353</v>
      </c>
      <c r="C47" s="9">
        <v>11</v>
      </c>
      <c r="D47" s="10">
        <v>6000</v>
      </c>
      <c r="E47" s="9"/>
      <c r="F47" s="10">
        <f t="shared" si="0"/>
        <v>6000</v>
      </c>
      <c r="G47" s="10">
        <v>2631</v>
      </c>
      <c r="H47" s="10">
        <f>G47/4</f>
        <v>657.75</v>
      </c>
      <c r="I47" s="10">
        <f t="shared" si="1"/>
        <v>1826.1730769230771</v>
      </c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13" t="s">
        <v>158</v>
      </c>
      <c r="B48" s="12" t="s">
        <v>208</v>
      </c>
      <c r="C48" s="13">
        <v>11</v>
      </c>
      <c r="D48" s="14"/>
      <c r="E48" s="13">
        <v>79</v>
      </c>
      <c r="F48" s="14">
        <f t="shared" si="0"/>
        <v>5925</v>
      </c>
      <c r="G48" s="14"/>
      <c r="H48" s="15">
        <f t="shared" ref="H48:H50" si="12">H47</f>
        <v>657.75</v>
      </c>
      <c r="I48" s="15">
        <f t="shared" si="1"/>
        <v>1751.1730769230771</v>
      </c>
      <c r="J48" s="1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13" t="s">
        <v>40</v>
      </c>
      <c r="B49" s="12" t="s">
        <v>130</v>
      </c>
      <c r="C49" s="13">
        <v>11</v>
      </c>
      <c r="D49" s="14"/>
      <c r="E49" s="13">
        <v>11</v>
      </c>
      <c r="F49" s="14">
        <f t="shared" si="0"/>
        <v>825</v>
      </c>
      <c r="G49" s="14"/>
      <c r="H49" s="15">
        <f t="shared" si="12"/>
        <v>657.75</v>
      </c>
      <c r="I49" s="15">
        <f t="shared" si="1"/>
        <v>-3348.8269230769229</v>
      </c>
      <c r="J49" s="1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13" t="s">
        <v>287</v>
      </c>
      <c r="B50" s="12" t="s">
        <v>118</v>
      </c>
      <c r="C50" s="13">
        <v>11</v>
      </c>
      <c r="D50" s="14"/>
      <c r="E50" s="13">
        <v>10</v>
      </c>
      <c r="F50" s="14">
        <f t="shared" si="0"/>
        <v>750</v>
      </c>
      <c r="G50" s="14"/>
      <c r="H50" s="15">
        <f t="shared" si="12"/>
        <v>657.75</v>
      </c>
      <c r="I50" s="15">
        <f t="shared" si="1"/>
        <v>-3423.8269230769229</v>
      </c>
      <c r="J50" s="1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9" t="s">
        <v>315</v>
      </c>
      <c r="B51" s="8">
        <v>22306</v>
      </c>
      <c r="C51" s="9">
        <v>12</v>
      </c>
      <c r="D51" s="10">
        <v>6000</v>
      </c>
      <c r="E51" s="9"/>
      <c r="F51" s="10">
        <f t="shared" si="0"/>
        <v>6000</v>
      </c>
      <c r="G51" s="10">
        <v>2148</v>
      </c>
      <c r="H51" s="10">
        <f>G51/4</f>
        <v>537</v>
      </c>
      <c r="I51" s="10">
        <f t="shared" si="1"/>
        <v>1705.4230769230771</v>
      </c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13" t="s">
        <v>316</v>
      </c>
      <c r="B52" s="12">
        <v>1992</v>
      </c>
      <c r="C52" s="13">
        <v>12</v>
      </c>
      <c r="D52" s="14"/>
      <c r="E52" s="13">
        <v>15</v>
      </c>
      <c r="F52" s="14">
        <f t="shared" si="0"/>
        <v>1125</v>
      </c>
      <c r="G52" s="14"/>
      <c r="H52" s="15">
        <f t="shared" ref="H52:H54" si="13">H51</f>
        <v>537</v>
      </c>
      <c r="I52" s="15">
        <f t="shared" si="1"/>
        <v>-3169.5769230769229</v>
      </c>
      <c r="J52" s="1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13" t="s">
        <v>317</v>
      </c>
      <c r="B53" s="12">
        <v>1391</v>
      </c>
      <c r="C53" s="13">
        <v>12</v>
      </c>
      <c r="D53" s="14"/>
      <c r="E53" s="13">
        <v>42</v>
      </c>
      <c r="F53" s="14">
        <f t="shared" si="0"/>
        <v>3150</v>
      </c>
      <c r="G53" s="14"/>
      <c r="H53" s="15">
        <f t="shared" si="13"/>
        <v>537</v>
      </c>
      <c r="I53" s="15">
        <f t="shared" si="1"/>
        <v>-1144.5769230769229</v>
      </c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13" t="s">
        <v>38</v>
      </c>
      <c r="B54" s="12" t="s">
        <v>39</v>
      </c>
      <c r="C54" s="13">
        <v>12</v>
      </c>
      <c r="D54" s="14"/>
      <c r="E54" s="13">
        <v>15</v>
      </c>
      <c r="F54" s="14">
        <f t="shared" si="0"/>
        <v>1125</v>
      </c>
      <c r="G54" s="14"/>
      <c r="H54" s="15">
        <f t="shared" si="13"/>
        <v>537</v>
      </c>
      <c r="I54" s="15">
        <f t="shared" si="1"/>
        <v>-3169.5769230769229</v>
      </c>
      <c r="J54" s="1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9" t="s">
        <v>318</v>
      </c>
      <c r="B55" s="8">
        <v>25645</v>
      </c>
      <c r="C55" s="9">
        <v>13</v>
      </c>
      <c r="D55" s="10">
        <v>6000</v>
      </c>
      <c r="E55" s="9"/>
      <c r="F55" s="10">
        <f t="shared" si="0"/>
        <v>6000</v>
      </c>
      <c r="G55" s="10">
        <v>2816</v>
      </c>
      <c r="H55" s="10">
        <f>G55/4</f>
        <v>704</v>
      </c>
      <c r="I55" s="10">
        <f t="shared" si="1"/>
        <v>1872.4230769230771</v>
      </c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13" t="s">
        <v>58</v>
      </c>
      <c r="B56" s="12">
        <v>28899</v>
      </c>
      <c r="C56" s="13">
        <v>13</v>
      </c>
      <c r="D56" s="14"/>
      <c r="E56" s="13">
        <v>35</v>
      </c>
      <c r="F56" s="14">
        <f t="shared" si="0"/>
        <v>2625</v>
      </c>
      <c r="G56" s="14"/>
      <c r="H56" s="15">
        <f t="shared" ref="H56:H58" si="14">H55</f>
        <v>704</v>
      </c>
      <c r="I56" s="15">
        <f t="shared" si="1"/>
        <v>-1502.5769230769229</v>
      </c>
      <c r="J56" s="1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13" t="s">
        <v>242</v>
      </c>
      <c r="B57" s="12" t="s">
        <v>62</v>
      </c>
      <c r="C57" s="13">
        <v>13</v>
      </c>
      <c r="D57" s="14"/>
      <c r="E57" s="13">
        <v>55</v>
      </c>
      <c r="F57" s="14">
        <f t="shared" si="0"/>
        <v>4125</v>
      </c>
      <c r="G57" s="14"/>
      <c r="H57" s="15">
        <f t="shared" si="14"/>
        <v>704</v>
      </c>
      <c r="I57" s="15">
        <f t="shared" si="1"/>
        <v>-2.576923076922867</v>
      </c>
      <c r="J57" s="1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13" t="s">
        <v>87</v>
      </c>
      <c r="B58" s="12" t="s">
        <v>319</v>
      </c>
      <c r="C58" s="13">
        <v>13</v>
      </c>
      <c r="D58" s="14"/>
      <c r="E58" s="13">
        <v>34</v>
      </c>
      <c r="F58" s="14">
        <f t="shared" si="0"/>
        <v>2550</v>
      </c>
      <c r="G58" s="14"/>
      <c r="H58" s="15">
        <f t="shared" si="14"/>
        <v>704</v>
      </c>
      <c r="I58" s="15">
        <f t="shared" si="1"/>
        <v>-1577.5769230769229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20" t="s">
        <v>274</v>
      </c>
      <c r="B59" s="8" t="s">
        <v>320</v>
      </c>
      <c r="C59" s="9">
        <v>14</v>
      </c>
      <c r="D59" s="10">
        <v>10000</v>
      </c>
      <c r="E59" s="9"/>
      <c r="F59" s="10">
        <f t="shared" si="0"/>
        <v>10000</v>
      </c>
      <c r="G59" s="10">
        <v>914</v>
      </c>
      <c r="H59" s="10">
        <f>G59/5</f>
        <v>182.8</v>
      </c>
      <c r="I59" s="10">
        <f t="shared" si="1"/>
        <v>5351.2230769230764</v>
      </c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2" t="s">
        <v>321</v>
      </c>
      <c r="B60" s="12" t="s">
        <v>79</v>
      </c>
      <c r="C60" s="13">
        <v>14</v>
      </c>
      <c r="D60" s="14"/>
      <c r="E60" s="13">
        <v>25</v>
      </c>
      <c r="F60" s="14">
        <f t="shared" si="0"/>
        <v>1875</v>
      </c>
      <c r="G60" s="14"/>
      <c r="H60" s="15">
        <f t="shared" ref="H60:H63" si="15">H59</f>
        <v>182.8</v>
      </c>
      <c r="I60" s="15">
        <f t="shared" si="1"/>
        <v>-2773.7769230769227</v>
      </c>
      <c r="J60" s="1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13" t="s">
        <v>142</v>
      </c>
      <c r="B61" s="12" t="s">
        <v>143</v>
      </c>
      <c r="C61" s="13">
        <v>14</v>
      </c>
      <c r="D61" s="14"/>
      <c r="E61" s="13">
        <v>54</v>
      </c>
      <c r="F61" s="14">
        <f t="shared" si="0"/>
        <v>4050</v>
      </c>
      <c r="G61" s="14"/>
      <c r="H61" s="15">
        <f t="shared" si="15"/>
        <v>182.8</v>
      </c>
      <c r="I61" s="15">
        <f t="shared" si="1"/>
        <v>-598.77692307692269</v>
      </c>
      <c r="J61" s="1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13" t="s">
        <v>219</v>
      </c>
      <c r="B62" s="12">
        <v>20835</v>
      </c>
      <c r="C62" s="13">
        <v>14</v>
      </c>
      <c r="D62" s="14"/>
      <c r="E62" s="13">
        <v>62</v>
      </c>
      <c r="F62" s="14">
        <f t="shared" si="0"/>
        <v>4650</v>
      </c>
      <c r="G62" s="14"/>
      <c r="H62" s="15">
        <f t="shared" si="15"/>
        <v>182.8</v>
      </c>
      <c r="I62" s="15">
        <f t="shared" si="1"/>
        <v>1.2230769230773149</v>
      </c>
      <c r="J62" s="1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13" t="s">
        <v>256</v>
      </c>
      <c r="B63" s="12" t="s">
        <v>74</v>
      </c>
      <c r="C63" s="13">
        <v>14</v>
      </c>
      <c r="D63" s="14"/>
      <c r="E63" s="13">
        <v>4</v>
      </c>
      <c r="F63" s="14">
        <f t="shared" si="0"/>
        <v>300</v>
      </c>
      <c r="G63" s="14"/>
      <c r="H63" s="15">
        <f t="shared" si="15"/>
        <v>182.8</v>
      </c>
      <c r="I63" s="15">
        <f t="shared" si="1"/>
        <v>-4348.7769230769227</v>
      </c>
      <c r="J63" s="1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9" t="s">
        <v>322</v>
      </c>
      <c r="B64" s="8">
        <v>28415</v>
      </c>
      <c r="C64" s="9">
        <v>15</v>
      </c>
      <c r="D64" s="10">
        <v>6000</v>
      </c>
      <c r="E64" s="9"/>
      <c r="F64" s="10">
        <f t="shared" si="0"/>
        <v>6000</v>
      </c>
      <c r="G64" s="10">
        <v>0</v>
      </c>
      <c r="H64" s="10">
        <f>G64/4</f>
        <v>0</v>
      </c>
      <c r="I64" s="10">
        <f t="shared" si="1"/>
        <v>1168.4230769230771</v>
      </c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13" t="s">
        <v>127</v>
      </c>
      <c r="B65" s="12">
        <v>36046</v>
      </c>
      <c r="C65" s="13">
        <v>15</v>
      </c>
      <c r="D65" s="14"/>
      <c r="E65" s="13">
        <v>32</v>
      </c>
      <c r="F65" s="14">
        <f t="shared" si="0"/>
        <v>2400</v>
      </c>
      <c r="G65" s="14"/>
      <c r="H65" s="15">
        <f t="shared" ref="H65:H67" si="16">H64</f>
        <v>0</v>
      </c>
      <c r="I65" s="15">
        <f t="shared" si="1"/>
        <v>-2431.5769230769229</v>
      </c>
      <c r="J65" s="1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13" t="s">
        <v>63</v>
      </c>
      <c r="B66" s="12" t="s">
        <v>64</v>
      </c>
      <c r="C66" s="13">
        <v>15</v>
      </c>
      <c r="D66" s="14"/>
      <c r="E66" s="13">
        <v>85</v>
      </c>
      <c r="F66" s="14">
        <f t="shared" si="0"/>
        <v>6375</v>
      </c>
      <c r="G66" s="14"/>
      <c r="H66" s="15">
        <f t="shared" si="16"/>
        <v>0</v>
      </c>
      <c r="I66" s="15">
        <f t="shared" si="1"/>
        <v>1543.4230769230771</v>
      </c>
      <c r="J66" s="1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2" t="s">
        <v>323</v>
      </c>
      <c r="B67" s="12">
        <v>34930</v>
      </c>
      <c r="C67" s="13">
        <v>15</v>
      </c>
      <c r="D67" s="14"/>
      <c r="E67" s="13">
        <v>100</v>
      </c>
      <c r="F67" s="14">
        <f t="shared" si="0"/>
        <v>7500</v>
      </c>
      <c r="G67" s="14"/>
      <c r="H67" s="15">
        <f t="shared" si="16"/>
        <v>0</v>
      </c>
      <c r="I67" s="15">
        <f t="shared" si="1"/>
        <v>2668.4230769230771</v>
      </c>
      <c r="J67" s="1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20" t="s">
        <v>46</v>
      </c>
      <c r="B68" s="8" t="s">
        <v>47</v>
      </c>
      <c r="C68" s="9">
        <v>16</v>
      </c>
      <c r="D68" s="10">
        <v>10000</v>
      </c>
      <c r="E68" s="9"/>
      <c r="F68" s="10">
        <f t="shared" si="0"/>
        <v>10000</v>
      </c>
      <c r="G68" s="10">
        <v>1922</v>
      </c>
      <c r="H68" s="10">
        <f>G68/5</f>
        <v>384.4</v>
      </c>
      <c r="I68" s="10">
        <f t="shared" si="1"/>
        <v>5552.8230769230768</v>
      </c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13" t="s">
        <v>48</v>
      </c>
      <c r="B69" s="12">
        <v>23792</v>
      </c>
      <c r="C69" s="13">
        <v>16</v>
      </c>
      <c r="D69" s="14"/>
      <c r="E69" s="13">
        <v>13</v>
      </c>
      <c r="F69" s="14">
        <f t="shared" si="0"/>
        <v>975</v>
      </c>
      <c r="G69" s="14"/>
      <c r="H69" s="15">
        <f t="shared" ref="H69:H72" si="17">H68</f>
        <v>384.4</v>
      </c>
      <c r="I69" s="15">
        <f t="shared" si="1"/>
        <v>-3472.1769230769228</v>
      </c>
      <c r="J69" s="1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13" t="s">
        <v>235</v>
      </c>
      <c r="B70" s="12" t="s">
        <v>62</v>
      </c>
      <c r="C70" s="13">
        <v>16</v>
      </c>
      <c r="D70" s="14"/>
      <c r="E70" s="13">
        <v>45</v>
      </c>
      <c r="F70" s="14">
        <f t="shared" si="0"/>
        <v>3375</v>
      </c>
      <c r="G70" s="14"/>
      <c r="H70" s="15">
        <f t="shared" si="17"/>
        <v>384.4</v>
      </c>
      <c r="I70" s="15">
        <f t="shared" si="1"/>
        <v>-1072.1769230769228</v>
      </c>
      <c r="J70" s="1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13" t="s">
        <v>213</v>
      </c>
      <c r="B71" s="12">
        <v>20835</v>
      </c>
      <c r="C71" s="13">
        <v>16</v>
      </c>
      <c r="D71" s="14"/>
      <c r="E71" s="13">
        <v>52</v>
      </c>
      <c r="F71" s="14">
        <f t="shared" si="0"/>
        <v>3900</v>
      </c>
      <c r="G71" s="14"/>
      <c r="H71" s="15">
        <f t="shared" si="17"/>
        <v>384.4</v>
      </c>
      <c r="I71" s="15">
        <f t="shared" si="1"/>
        <v>-547.17692307692323</v>
      </c>
      <c r="J71" s="1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13" t="s">
        <v>114</v>
      </c>
      <c r="B72" s="113">
        <v>11382</v>
      </c>
      <c r="C72" s="13">
        <v>16</v>
      </c>
      <c r="D72" s="14"/>
      <c r="E72" s="13">
        <v>51</v>
      </c>
      <c r="F72" s="14">
        <f t="shared" si="0"/>
        <v>3825</v>
      </c>
      <c r="G72" s="14"/>
      <c r="H72" s="15">
        <f t="shared" si="17"/>
        <v>384.4</v>
      </c>
      <c r="I72" s="15">
        <f t="shared" si="1"/>
        <v>-622.17692307692323</v>
      </c>
      <c r="J72" s="1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9" t="s">
        <v>147</v>
      </c>
      <c r="B73" s="8">
        <v>23451</v>
      </c>
      <c r="C73" s="9">
        <v>17</v>
      </c>
      <c r="D73" s="10">
        <v>6000</v>
      </c>
      <c r="E73" s="9"/>
      <c r="F73" s="10">
        <f t="shared" si="0"/>
        <v>6000</v>
      </c>
      <c r="G73" s="10">
        <v>809</v>
      </c>
      <c r="H73" s="10">
        <f>G73/4</f>
        <v>202.25</v>
      </c>
      <c r="I73" s="10">
        <f t="shared" si="1"/>
        <v>1370.6730769230771</v>
      </c>
      <c r="J73" s="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13" t="s">
        <v>324</v>
      </c>
      <c r="B74" s="12">
        <v>11306</v>
      </c>
      <c r="C74" s="13">
        <v>17</v>
      </c>
      <c r="D74" s="14"/>
      <c r="E74" s="13">
        <v>44</v>
      </c>
      <c r="F74" s="14">
        <f t="shared" si="0"/>
        <v>3300</v>
      </c>
      <c r="G74" s="14"/>
      <c r="H74" s="15">
        <f t="shared" ref="H74:H76" si="18">H73</f>
        <v>202.25</v>
      </c>
      <c r="I74" s="15">
        <f t="shared" si="1"/>
        <v>-1329.3269230769229</v>
      </c>
      <c r="J74" s="1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13" t="s">
        <v>253</v>
      </c>
      <c r="B75" s="12" t="s">
        <v>74</v>
      </c>
      <c r="C75" s="13">
        <v>17</v>
      </c>
      <c r="D75" s="14"/>
      <c r="E75" s="13">
        <v>25</v>
      </c>
      <c r="F75" s="14">
        <f t="shared" si="0"/>
        <v>1875</v>
      </c>
      <c r="G75" s="14"/>
      <c r="H75" s="15">
        <f t="shared" si="18"/>
        <v>202.25</v>
      </c>
      <c r="I75" s="15">
        <f t="shared" si="1"/>
        <v>-2754.3269230769229</v>
      </c>
      <c r="J75" s="1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13" t="s">
        <v>86</v>
      </c>
      <c r="B76" s="12" t="s">
        <v>155</v>
      </c>
      <c r="C76" s="13">
        <v>17</v>
      </c>
      <c r="D76" s="14"/>
      <c r="E76" s="13">
        <v>60</v>
      </c>
      <c r="F76" s="14">
        <f t="shared" si="0"/>
        <v>4500</v>
      </c>
      <c r="G76" s="14"/>
      <c r="H76" s="15">
        <f t="shared" si="18"/>
        <v>202.25</v>
      </c>
      <c r="I76" s="15">
        <f t="shared" si="1"/>
        <v>-129.32692307692287</v>
      </c>
      <c r="J76" s="1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9" t="s">
        <v>177</v>
      </c>
      <c r="B77" s="8" t="s">
        <v>325</v>
      </c>
      <c r="C77" s="9">
        <v>18</v>
      </c>
      <c r="D77" s="10">
        <v>6000</v>
      </c>
      <c r="E77" s="9"/>
      <c r="F77" s="10">
        <f t="shared" si="0"/>
        <v>6000</v>
      </c>
      <c r="G77" s="10">
        <v>658</v>
      </c>
      <c r="H77" s="10">
        <f>G77/4</f>
        <v>164.5</v>
      </c>
      <c r="I77" s="10">
        <f t="shared" si="1"/>
        <v>1332.9230769230771</v>
      </c>
      <c r="J77" s="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13" t="s">
        <v>85</v>
      </c>
      <c r="B78" s="12" t="s">
        <v>294</v>
      </c>
      <c r="C78" s="13">
        <v>18</v>
      </c>
      <c r="D78" s="14"/>
      <c r="E78" s="13">
        <v>13</v>
      </c>
      <c r="F78" s="14">
        <f t="shared" si="0"/>
        <v>975</v>
      </c>
      <c r="G78" s="14"/>
      <c r="H78" s="15">
        <f t="shared" ref="H78:H80" si="19">H77</f>
        <v>164.5</v>
      </c>
      <c r="I78" s="15">
        <f t="shared" si="1"/>
        <v>-3692.0769230769229</v>
      </c>
      <c r="J78" s="1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2" t="s">
        <v>55</v>
      </c>
      <c r="B79" s="12" t="s">
        <v>156</v>
      </c>
      <c r="C79" s="13">
        <v>18</v>
      </c>
      <c r="D79" s="14"/>
      <c r="E79" s="13">
        <v>23</v>
      </c>
      <c r="F79" s="14">
        <f t="shared" si="0"/>
        <v>1725</v>
      </c>
      <c r="G79" s="14"/>
      <c r="H79" s="15">
        <f t="shared" si="19"/>
        <v>164.5</v>
      </c>
      <c r="I79" s="15">
        <f t="shared" si="1"/>
        <v>-2942.0769230769229</v>
      </c>
      <c r="J79" s="1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13" t="s">
        <v>258</v>
      </c>
      <c r="B80" s="12">
        <v>11407</v>
      </c>
      <c r="C80" s="13">
        <v>18</v>
      </c>
      <c r="D80" s="14"/>
      <c r="E80" s="13">
        <v>54</v>
      </c>
      <c r="F80" s="14">
        <f t="shared" si="0"/>
        <v>4050</v>
      </c>
      <c r="G80" s="14"/>
      <c r="H80" s="15">
        <f t="shared" si="19"/>
        <v>164.5</v>
      </c>
      <c r="I80" s="15">
        <f t="shared" si="1"/>
        <v>-617.07692307692287</v>
      </c>
      <c r="J80" s="1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9" t="s">
        <v>97</v>
      </c>
      <c r="B81" s="8" t="s">
        <v>98</v>
      </c>
      <c r="C81" s="9">
        <v>19</v>
      </c>
      <c r="D81" s="10">
        <v>10000</v>
      </c>
      <c r="E81" s="9"/>
      <c r="F81" s="10">
        <f t="shared" si="0"/>
        <v>10000</v>
      </c>
      <c r="G81" s="10">
        <v>2754</v>
      </c>
      <c r="H81" s="10">
        <f>G81/5</f>
        <v>550.79999999999995</v>
      </c>
      <c r="I81" s="10">
        <f t="shared" si="1"/>
        <v>5719.2230769230764</v>
      </c>
      <c r="J81" s="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13" t="s">
        <v>173</v>
      </c>
      <c r="B82" s="12">
        <v>41467</v>
      </c>
      <c r="C82" s="13">
        <v>19</v>
      </c>
      <c r="D82" s="14"/>
      <c r="E82" s="13">
        <v>4</v>
      </c>
      <c r="F82" s="14">
        <f t="shared" si="0"/>
        <v>300</v>
      </c>
      <c r="G82" s="14"/>
      <c r="H82" s="15">
        <f t="shared" ref="H82:H85" si="20">H81</f>
        <v>550.79999999999995</v>
      </c>
      <c r="I82" s="15">
        <f t="shared" si="1"/>
        <v>-3980.7769230769227</v>
      </c>
      <c r="J82" s="1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3" t="s">
        <v>134</v>
      </c>
      <c r="B83" s="16">
        <v>11489</v>
      </c>
      <c r="C83" s="13">
        <v>19</v>
      </c>
      <c r="D83" s="14"/>
      <c r="E83" s="13">
        <v>41</v>
      </c>
      <c r="F83" s="14">
        <f t="shared" si="0"/>
        <v>3075</v>
      </c>
      <c r="G83" s="14"/>
      <c r="H83" s="15">
        <f t="shared" si="20"/>
        <v>550.79999999999995</v>
      </c>
      <c r="I83" s="15">
        <f t="shared" si="1"/>
        <v>-1205.7769230769227</v>
      </c>
      <c r="J83" s="1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13" t="s">
        <v>81</v>
      </c>
      <c r="B84" s="12" t="s">
        <v>82</v>
      </c>
      <c r="C84" s="13">
        <v>19</v>
      </c>
      <c r="D84" s="14"/>
      <c r="E84" s="13">
        <v>47</v>
      </c>
      <c r="F84" s="14">
        <f t="shared" si="0"/>
        <v>3525</v>
      </c>
      <c r="G84" s="14"/>
      <c r="H84" s="15">
        <f t="shared" si="20"/>
        <v>550.79999999999995</v>
      </c>
      <c r="I84" s="15">
        <f t="shared" si="1"/>
        <v>-755.77692307692269</v>
      </c>
      <c r="J84" s="1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13" t="s">
        <v>92</v>
      </c>
      <c r="B85" s="12" t="s">
        <v>326</v>
      </c>
      <c r="C85" s="13">
        <v>19</v>
      </c>
      <c r="D85" s="14"/>
      <c r="E85" s="13">
        <v>39</v>
      </c>
      <c r="F85" s="14">
        <f t="shared" si="0"/>
        <v>2925</v>
      </c>
      <c r="G85" s="14"/>
      <c r="H85" s="15">
        <f t="shared" si="20"/>
        <v>550.79999999999995</v>
      </c>
      <c r="I85" s="15">
        <f t="shared" si="1"/>
        <v>-1355.7769230769227</v>
      </c>
      <c r="J85" s="1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20" t="s">
        <v>50</v>
      </c>
      <c r="B86" s="8" t="s">
        <v>51</v>
      </c>
      <c r="C86" s="9">
        <v>20</v>
      </c>
      <c r="D86" s="10">
        <v>10000</v>
      </c>
      <c r="E86" s="9"/>
      <c r="F86" s="10">
        <f t="shared" si="0"/>
        <v>10000</v>
      </c>
      <c r="G86" s="10">
        <v>1718</v>
      </c>
      <c r="H86" s="10">
        <f>G86/5</f>
        <v>343.6</v>
      </c>
      <c r="I86" s="10">
        <f t="shared" si="1"/>
        <v>5512.0230769230775</v>
      </c>
      <c r="J86" s="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22" t="s">
        <v>251</v>
      </c>
      <c r="B87" s="12">
        <v>20822</v>
      </c>
      <c r="C87" s="13">
        <v>20</v>
      </c>
      <c r="D87" s="14"/>
      <c r="E87" s="13">
        <v>86</v>
      </c>
      <c r="F87" s="14">
        <f t="shared" si="0"/>
        <v>6450</v>
      </c>
      <c r="G87" s="14"/>
      <c r="H87" s="15">
        <f t="shared" ref="H87:H90" si="21">H86</f>
        <v>343.6</v>
      </c>
      <c r="I87" s="15">
        <f t="shared" si="1"/>
        <v>1962.0230769230775</v>
      </c>
      <c r="J87" s="1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13" t="s">
        <v>327</v>
      </c>
      <c r="B88" s="12" t="s">
        <v>144</v>
      </c>
      <c r="C88" s="13">
        <v>20</v>
      </c>
      <c r="D88" s="14"/>
      <c r="E88" s="13">
        <v>20</v>
      </c>
      <c r="F88" s="14">
        <f t="shared" si="0"/>
        <v>1500</v>
      </c>
      <c r="G88" s="14"/>
      <c r="H88" s="15">
        <f t="shared" si="21"/>
        <v>343.6</v>
      </c>
      <c r="I88" s="15">
        <f t="shared" si="1"/>
        <v>-2987.976923076923</v>
      </c>
      <c r="J88" s="1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13" t="s">
        <v>328</v>
      </c>
      <c r="B89" s="12" t="s">
        <v>286</v>
      </c>
      <c r="C89" s="13">
        <v>20</v>
      </c>
      <c r="D89" s="14"/>
      <c r="E89" s="13">
        <v>21</v>
      </c>
      <c r="F89" s="14">
        <f t="shared" si="0"/>
        <v>1575</v>
      </c>
      <c r="G89" s="14"/>
      <c r="H89" s="15">
        <f t="shared" si="21"/>
        <v>343.6</v>
      </c>
      <c r="I89" s="15">
        <f t="shared" si="1"/>
        <v>-2912.976923076923</v>
      </c>
      <c r="J89" s="1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13" t="s">
        <v>329</v>
      </c>
      <c r="B90" s="16">
        <v>25645</v>
      </c>
      <c r="C90" s="13">
        <v>20</v>
      </c>
      <c r="D90" s="14"/>
      <c r="E90" s="13">
        <v>44</v>
      </c>
      <c r="F90" s="14">
        <f t="shared" si="0"/>
        <v>3300</v>
      </c>
      <c r="G90" s="14"/>
      <c r="H90" s="15">
        <f t="shared" si="21"/>
        <v>343.6</v>
      </c>
      <c r="I90" s="15">
        <f t="shared" si="1"/>
        <v>-1187.976923076923</v>
      </c>
      <c r="J90" s="1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9" t="s">
        <v>187</v>
      </c>
      <c r="B91" s="8" t="s">
        <v>107</v>
      </c>
      <c r="C91" s="9">
        <v>21</v>
      </c>
      <c r="D91" s="10">
        <v>10000</v>
      </c>
      <c r="E91" s="9"/>
      <c r="F91" s="10">
        <f t="shared" si="0"/>
        <v>10000</v>
      </c>
      <c r="G91" s="10">
        <v>613</v>
      </c>
      <c r="H91" s="10">
        <f>G91/5</f>
        <v>122.6</v>
      </c>
      <c r="I91" s="10">
        <f t="shared" si="1"/>
        <v>5291.0230769230775</v>
      </c>
      <c r="J91" s="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13" t="s">
        <v>95</v>
      </c>
      <c r="B92" s="12">
        <v>40516</v>
      </c>
      <c r="C92" s="13">
        <v>21</v>
      </c>
      <c r="D92" s="14"/>
      <c r="E92" s="13">
        <v>188</v>
      </c>
      <c r="F92" s="14">
        <f t="shared" si="0"/>
        <v>14100</v>
      </c>
      <c r="G92" s="14"/>
      <c r="H92" s="15">
        <f t="shared" ref="H92:H95" si="22">H91</f>
        <v>122.6</v>
      </c>
      <c r="I92" s="15">
        <f t="shared" si="1"/>
        <v>9391.0230769230766</v>
      </c>
      <c r="J92" s="1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13" t="s">
        <v>111</v>
      </c>
      <c r="B93" s="12" t="s">
        <v>227</v>
      </c>
      <c r="C93" s="13">
        <v>21</v>
      </c>
      <c r="D93" s="14"/>
      <c r="E93" s="13">
        <v>18</v>
      </c>
      <c r="F93" s="14">
        <f t="shared" si="0"/>
        <v>1350</v>
      </c>
      <c r="G93" s="14"/>
      <c r="H93" s="15">
        <f t="shared" si="22"/>
        <v>122.6</v>
      </c>
      <c r="I93" s="15">
        <f t="shared" si="1"/>
        <v>-3358.976923076923</v>
      </c>
      <c r="J93" s="1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13" t="s">
        <v>22</v>
      </c>
      <c r="B94" s="12">
        <v>3518</v>
      </c>
      <c r="C94" s="13">
        <v>21</v>
      </c>
      <c r="D94" s="14"/>
      <c r="E94" s="13">
        <v>2</v>
      </c>
      <c r="F94" s="14">
        <f t="shared" si="0"/>
        <v>150</v>
      </c>
      <c r="G94" s="14"/>
      <c r="H94" s="15">
        <f t="shared" si="22"/>
        <v>122.6</v>
      </c>
      <c r="I94" s="15">
        <f t="shared" si="1"/>
        <v>-4558.9769230769225</v>
      </c>
      <c r="J94" s="1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13" t="s">
        <v>330</v>
      </c>
      <c r="B95" s="16">
        <v>11557</v>
      </c>
      <c r="C95" s="13">
        <v>21</v>
      </c>
      <c r="D95" s="14"/>
      <c r="E95" s="13">
        <v>47</v>
      </c>
      <c r="F95" s="14">
        <f t="shared" si="0"/>
        <v>3525</v>
      </c>
      <c r="G95" s="14"/>
      <c r="H95" s="15">
        <f t="shared" si="22"/>
        <v>122.6</v>
      </c>
      <c r="I95" s="15">
        <f t="shared" si="1"/>
        <v>-1183.976923076923</v>
      </c>
      <c r="J95" s="2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9" t="s">
        <v>101</v>
      </c>
      <c r="B96" s="8" t="s">
        <v>152</v>
      </c>
      <c r="C96" s="9">
        <v>22</v>
      </c>
      <c r="D96" s="10">
        <v>6000</v>
      </c>
      <c r="E96" s="9"/>
      <c r="F96" s="10">
        <f t="shared" si="0"/>
        <v>6000</v>
      </c>
      <c r="G96" s="10">
        <v>1388</v>
      </c>
      <c r="H96" s="10">
        <f>G96/4</f>
        <v>347</v>
      </c>
      <c r="I96" s="10">
        <f t="shared" si="1"/>
        <v>1515.4230769230771</v>
      </c>
      <c r="J96" s="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13" t="s">
        <v>18</v>
      </c>
      <c r="B97" s="12" t="s">
        <v>19</v>
      </c>
      <c r="C97" s="13">
        <v>22</v>
      </c>
      <c r="D97" s="14"/>
      <c r="E97" s="13">
        <v>13</v>
      </c>
      <c r="F97" s="14">
        <f t="shared" si="0"/>
        <v>975</v>
      </c>
      <c r="G97" s="14"/>
      <c r="H97" s="15">
        <f t="shared" ref="H97:H99" si="23">H96</f>
        <v>347</v>
      </c>
      <c r="I97" s="15">
        <f t="shared" si="1"/>
        <v>-3509.5769230769229</v>
      </c>
      <c r="J97" s="1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13" t="s">
        <v>83</v>
      </c>
      <c r="B98" s="12" t="s">
        <v>84</v>
      </c>
      <c r="C98" s="13">
        <v>22</v>
      </c>
      <c r="D98" s="14"/>
      <c r="E98" s="13">
        <v>55</v>
      </c>
      <c r="F98" s="14">
        <f t="shared" si="0"/>
        <v>4125</v>
      </c>
      <c r="G98" s="14"/>
      <c r="H98" s="15">
        <f t="shared" si="23"/>
        <v>347</v>
      </c>
      <c r="I98" s="15">
        <f t="shared" si="1"/>
        <v>-359.57692307692287</v>
      </c>
      <c r="J98" s="1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>
      <c r="A99" s="13" t="s">
        <v>161</v>
      </c>
      <c r="B99" s="12" t="s">
        <v>162</v>
      </c>
      <c r="C99" s="13">
        <v>22</v>
      </c>
      <c r="D99" s="14"/>
      <c r="E99" s="13">
        <v>93</v>
      </c>
      <c r="F99" s="14">
        <f t="shared" si="0"/>
        <v>6975</v>
      </c>
      <c r="G99" s="14"/>
      <c r="H99" s="15">
        <f t="shared" si="23"/>
        <v>347</v>
      </c>
      <c r="I99" s="15">
        <f t="shared" si="1"/>
        <v>2490.4230769230771</v>
      </c>
      <c r="J99" s="1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>
      <c r="A100" s="9" t="s">
        <v>283</v>
      </c>
      <c r="B100" s="8">
        <v>11527</v>
      </c>
      <c r="C100" s="9">
        <v>23</v>
      </c>
      <c r="D100" s="10">
        <v>6000</v>
      </c>
      <c r="E100" s="9"/>
      <c r="F100" s="10">
        <f t="shared" si="0"/>
        <v>6000</v>
      </c>
      <c r="G100" s="10">
        <v>1797</v>
      </c>
      <c r="H100" s="10">
        <f>G100/4</f>
        <v>449.25</v>
      </c>
      <c r="I100" s="10">
        <f t="shared" si="1"/>
        <v>1617.6730769230771</v>
      </c>
      <c r="J100" s="9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" customHeight="1">
      <c r="A101" s="22" t="s">
        <v>331</v>
      </c>
      <c r="B101" s="131">
        <v>11297</v>
      </c>
      <c r="C101" s="13">
        <v>23</v>
      </c>
      <c r="D101" s="14"/>
      <c r="E101" s="13">
        <v>40</v>
      </c>
      <c r="F101" s="14">
        <f t="shared" si="0"/>
        <v>3000</v>
      </c>
      <c r="G101" s="14"/>
      <c r="H101" s="15">
        <f t="shared" ref="H101:H103" si="24">H100</f>
        <v>449.25</v>
      </c>
      <c r="I101" s="15">
        <f t="shared" si="1"/>
        <v>-1382.3269230769229</v>
      </c>
      <c r="J101" s="1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>
      <c r="A102" s="13" t="s">
        <v>332</v>
      </c>
      <c r="B102" s="12">
        <v>27211</v>
      </c>
      <c r="C102" s="13">
        <v>23</v>
      </c>
      <c r="D102" s="14"/>
      <c r="E102" s="13">
        <v>4</v>
      </c>
      <c r="F102" s="14">
        <f t="shared" si="0"/>
        <v>300</v>
      </c>
      <c r="G102" s="14"/>
      <c r="H102" s="15">
        <f t="shared" si="24"/>
        <v>449.25</v>
      </c>
      <c r="I102" s="15">
        <f t="shared" si="1"/>
        <v>-4082.3269230769229</v>
      </c>
      <c r="J102" s="1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3" t="s">
        <v>16</v>
      </c>
      <c r="B103" s="12" t="s">
        <v>17</v>
      </c>
      <c r="C103" s="13">
        <v>23</v>
      </c>
      <c r="D103" s="14"/>
      <c r="E103" s="13">
        <v>39</v>
      </c>
      <c r="F103" s="14">
        <f t="shared" si="0"/>
        <v>2925</v>
      </c>
      <c r="G103" s="14"/>
      <c r="H103" s="15">
        <f t="shared" si="24"/>
        <v>449.25</v>
      </c>
      <c r="I103" s="15">
        <f t="shared" si="1"/>
        <v>-1457.3269230769229</v>
      </c>
      <c r="J103" s="1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9" t="s">
        <v>96</v>
      </c>
      <c r="B104" s="8" t="s">
        <v>196</v>
      </c>
      <c r="C104" s="9">
        <v>24</v>
      </c>
      <c r="D104" s="10">
        <v>6000</v>
      </c>
      <c r="E104" s="9"/>
      <c r="F104" s="10">
        <f t="shared" si="0"/>
        <v>6000</v>
      </c>
      <c r="G104" s="10">
        <v>292</v>
      </c>
      <c r="H104" s="10">
        <f>G104/4</f>
        <v>73</v>
      </c>
      <c r="I104" s="10">
        <f t="shared" si="1"/>
        <v>1241.4230769230771</v>
      </c>
      <c r="J104" s="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>
      <c r="A105" s="13" t="s">
        <v>116</v>
      </c>
      <c r="B105" s="12">
        <v>11555</v>
      </c>
      <c r="C105" s="13">
        <v>24</v>
      </c>
      <c r="D105" s="14"/>
      <c r="E105" s="13">
        <v>39</v>
      </c>
      <c r="F105" s="14">
        <f t="shared" si="0"/>
        <v>2925</v>
      </c>
      <c r="G105" s="14"/>
      <c r="H105" s="15">
        <f t="shared" ref="H105:H107" si="25">H104</f>
        <v>73</v>
      </c>
      <c r="I105" s="15">
        <f t="shared" si="1"/>
        <v>-1833.5769230769229</v>
      </c>
      <c r="J105" s="17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" customHeight="1">
      <c r="A106" s="22" t="s">
        <v>333</v>
      </c>
      <c r="B106" s="12">
        <v>52177</v>
      </c>
      <c r="C106" s="13">
        <v>24</v>
      </c>
      <c r="D106" s="14"/>
      <c r="E106" s="13">
        <v>223</v>
      </c>
      <c r="F106" s="14">
        <f>(E106*150)+D106</f>
        <v>33450</v>
      </c>
      <c r="G106" s="14"/>
      <c r="H106" s="15">
        <f t="shared" si="25"/>
        <v>73</v>
      </c>
      <c r="I106" s="15">
        <f t="shared" si="1"/>
        <v>28691.423076923078</v>
      </c>
      <c r="J106" s="1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>
      <c r="A107" s="22" t="s">
        <v>151</v>
      </c>
      <c r="B107" s="12">
        <v>2658</v>
      </c>
      <c r="C107" s="13">
        <v>24</v>
      </c>
      <c r="D107" s="14"/>
      <c r="E107" s="13">
        <v>7</v>
      </c>
      <c r="F107" s="14">
        <f>(E107*75)+D107</f>
        <v>525</v>
      </c>
      <c r="G107" s="14"/>
      <c r="H107" s="15">
        <f t="shared" si="25"/>
        <v>73</v>
      </c>
      <c r="I107" s="15">
        <f t="shared" si="1"/>
        <v>-4233.5769230769229</v>
      </c>
      <c r="J107" s="17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25"/>
      <c r="B108" s="25"/>
      <c r="C108" s="25"/>
      <c r="D108" s="26"/>
      <c r="E108" s="25"/>
      <c r="F108" s="26">
        <f>SUM(F4:F107)</f>
        <v>462500</v>
      </c>
      <c r="G108" s="26"/>
      <c r="H108" s="26">
        <f>SUM(H4:H107)</f>
        <v>39983.999999999993</v>
      </c>
      <c r="I108" s="26">
        <f>F108+H108</f>
        <v>502484</v>
      </c>
      <c r="J108" s="2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25"/>
      <c r="B109" s="25"/>
      <c r="C109" s="25"/>
      <c r="D109" s="26"/>
      <c r="E109" s="25"/>
      <c r="F109" s="26"/>
      <c r="G109" s="26"/>
      <c r="H109" s="27" t="s">
        <v>103</v>
      </c>
      <c r="I109" s="26">
        <f>I108/(COUNTIF(A4:A107,"*"))</f>
        <v>4831.5769230769229</v>
      </c>
      <c r="J109" s="2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3"/>
      <c r="E973" s="2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3"/>
      <c r="E974" s="2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3"/>
      <c r="E975" s="2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3"/>
      <c r="E976" s="2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3"/>
      <c r="E977" s="2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3"/>
      <c r="E978" s="2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3"/>
      <c r="E979" s="2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3"/>
      <c r="E980" s="2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3"/>
      <c r="E981" s="2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3"/>
      <c r="E982" s="2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3"/>
      <c r="E983" s="2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3"/>
      <c r="E984" s="2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3"/>
      <c r="E985" s="2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3"/>
      <c r="E986" s="2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3"/>
      <c r="E987" s="2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3"/>
      <c r="E988" s="2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3"/>
      <c r="E989" s="2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3"/>
      <c r="E990" s="2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3"/>
      <c r="E991" s="2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3"/>
      <c r="E992" s="2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3"/>
      <c r="E993" s="2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3"/>
      <c r="E994" s="2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3"/>
      <c r="E995" s="2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3"/>
      <c r="E996" s="2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3"/>
      <c r="E997" s="2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3"/>
      <c r="E998" s="2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3"/>
      <c r="E999" s="2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3"/>
      <c r="E1000" s="2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3:J104" xr:uid="{00000000-0009-0000-0000-000004000000}">
    <sortState xmlns:xlrd2="http://schemas.microsoft.com/office/spreadsheetml/2017/richdata2" ref="A3:J104">
      <sortCondition ref="C3:C104"/>
    </sortState>
  </autoFilter>
  <conditionalFormatting sqref="I4:I107">
    <cfRule type="cellIs" dxfId="1" priority="1" operator="lessThan">
      <formula>0</formula>
    </cfRule>
  </conditionalFormatting>
  <pageMargins left="0.7" right="0.7" top="0.75" bottom="0.75" header="0" footer="0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80" workbookViewId="0">
      <selection activeCell="F115" sqref="F115"/>
    </sheetView>
  </sheetViews>
  <sheetFormatPr defaultColWidth="14.42578125" defaultRowHeight="15" customHeight="1"/>
  <cols>
    <col min="1" max="1" width="22.85546875" customWidth="1"/>
    <col min="2" max="2" width="14.7109375" customWidth="1"/>
    <col min="3" max="3" width="8.85546875" customWidth="1"/>
    <col min="4" max="4" width="10" customWidth="1"/>
    <col min="5" max="5" width="11.140625" customWidth="1"/>
    <col min="6" max="6" width="10.7109375" customWidth="1"/>
    <col min="7" max="7" width="11.28515625" customWidth="1"/>
    <col min="8" max="8" width="13" customWidth="1"/>
    <col min="9" max="9" width="10.7109375" customWidth="1"/>
    <col min="10" max="10" width="35.140625" customWidth="1"/>
    <col min="11" max="26" width="8.85546875" customWidth="1"/>
  </cols>
  <sheetData>
    <row r="1" spans="1:26" ht="31.5">
      <c r="A1" s="1" t="s">
        <v>334</v>
      </c>
      <c r="B1" s="3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"/>
      <c r="B2" s="33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" t="s">
        <v>6</v>
      </c>
      <c r="B3" s="33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9" t="s">
        <v>18</v>
      </c>
      <c r="B4" s="8" t="s">
        <v>19</v>
      </c>
      <c r="C4" s="9">
        <v>1</v>
      </c>
      <c r="D4" s="10">
        <v>6000</v>
      </c>
      <c r="E4" s="9"/>
      <c r="F4" s="10">
        <f t="shared" ref="F4:F107" si="0">(E4*75)+D4</f>
        <v>6000</v>
      </c>
      <c r="G4" s="10">
        <v>0</v>
      </c>
      <c r="H4" s="10">
        <f>G4/4</f>
        <v>0</v>
      </c>
      <c r="I4" s="10">
        <f t="shared" ref="I4:I127" si="1">F4+H4-$I$129</f>
        <v>1067.1801075268822</v>
      </c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3" t="s">
        <v>183</v>
      </c>
      <c r="B5" s="12" t="s">
        <v>335</v>
      </c>
      <c r="C5" s="13">
        <v>1</v>
      </c>
      <c r="D5" s="14"/>
      <c r="E5" s="13">
        <v>87</v>
      </c>
      <c r="F5" s="14">
        <f t="shared" si="0"/>
        <v>6525</v>
      </c>
      <c r="G5" s="14"/>
      <c r="H5" s="14">
        <f t="shared" ref="H5:H7" si="2">H4</f>
        <v>0</v>
      </c>
      <c r="I5" s="15">
        <f t="shared" si="1"/>
        <v>1592.1801075268822</v>
      </c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1" t="s">
        <v>111</v>
      </c>
      <c r="B6" s="12" t="s">
        <v>227</v>
      </c>
      <c r="C6" s="13">
        <v>1</v>
      </c>
      <c r="D6" s="14"/>
      <c r="E6" s="13">
        <v>69</v>
      </c>
      <c r="F6" s="14">
        <f t="shared" si="0"/>
        <v>5175</v>
      </c>
      <c r="G6" s="14"/>
      <c r="H6" s="14">
        <f t="shared" si="2"/>
        <v>0</v>
      </c>
      <c r="I6" s="15">
        <f t="shared" si="1"/>
        <v>242.18010752688224</v>
      </c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1" t="s">
        <v>336</v>
      </c>
      <c r="B7" s="12" t="s">
        <v>122</v>
      </c>
      <c r="C7" s="13">
        <v>1</v>
      </c>
      <c r="D7" s="14"/>
      <c r="E7" s="13">
        <v>21</v>
      </c>
      <c r="F7" s="14">
        <f t="shared" si="0"/>
        <v>1575</v>
      </c>
      <c r="G7" s="14"/>
      <c r="H7" s="14">
        <f t="shared" si="2"/>
        <v>0</v>
      </c>
      <c r="I7" s="15">
        <f t="shared" si="1"/>
        <v>-3357.8198924731178</v>
      </c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9" t="s">
        <v>56</v>
      </c>
      <c r="B8" s="8" t="s">
        <v>337</v>
      </c>
      <c r="C8" s="9">
        <v>2</v>
      </c>
      <c r="D8" s="10">
        <v>6000</v>
      </c>
      <c r="E8" s="9"/>
      <c r="F8" s="10">
        <f t="shared" si="0"/>
        <v>6000</v>
      </c>
      <c r="G8" s="10">
        <v>975</v>
      </c>
      <c r="H8" s="10">
        <f>G8/4</f>
        <v>243.75</v>
      </c>
      <c r="I8" s="10">
        <f t="shared" si="1"/>
        <v>1310.9301075268822</v>
      </c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3" t="s">
        <v>182</v>
      </c>
      <c r="B9" s="12">
        <v>38254</v>
      </c>
      <c r="C9" s="13">
        <v>2</v>
      </c>
      <c r="D9" s="14"/>
      <c r="E9" s="13">
        <v>36</v>
      </c>
      <c r="F9" s="14">
        <f t="shared" si="0"/>
        <v>2700</v>
      </c>
      <c r="G9" s="14"/>
      <c r="H9" s="14">
        <f t="shared" ref="H9:H11" si="3">H8</f>
        <v>243.75</v>
      </c>
      <c r="I9" s="15">
        <f t="shared" si="1"/>
        <v>-1989.0698924731178</v>
      </c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3" t="s">
        <v>338</v>
      </c>
      <c r="B10" s="12">
        <v>2271</v>
      </c>
      <c r="C10" s="13">
        <v>2</v>
      </c>
      <c r="D10" s="14"/>
      <c r="E10" s="13">
        <v>39</v>
      </c>
      <c r="F10" s="14">
        <f t="shared" si="0"/>
        <v>2925</v>
      </c>
      <c r="G10" s="14"/>
      <c r="H10" s="14">
        <f t="shared" si="3"/>
        <v>243.75</v>
      </c>
      <c r="I10" s="15">
        <f t="shared" si="1"/>
        <v>-1764.0698924731178</v>
      </c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3" t="s">
        <v>339</v>
      </c>
      <c r="B11" s="12">
        <v>22746</v>
      </c>
      <c r="C11" s="13">
        <v>2</v>
      </c>
      <c r="D11" s="14"/>
      <c r="E11" s="13">
        <v>36</v>
      </c>
      <c r="F11" s="14">
        <f t="shared" si="0"/>
        <v>2700</v>
      </c>
      <c r="G11" s="14"/>
      <c r="H11" s="14">
        <f t="shared" si="3"/>
        <v>243.75</v>
      </c>
      <c r="I11" s="15">
        <f t="shared" si="1"/>
        <v>-1989.0698924731178</v>
      </c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7" t="s">
        <v>251</v>
      </c>
      <c r="B12" s="8">
        <v>20822</v>
      </c>
      <c r="C12" s="9">
        <v>3</v>
      </c>
      <c r="D12" s="10">
        <v>6000</v>
      </c>
      <c r="E12" s="9"/>
      <c r="F12" s="10">
        <f t="shared" si="0"/>
        <v>6000</v>
      </c>
      <c r="G12" s="10">
        <v>1414</v>
      </c>
      <c r="H12" s="10">
        <f>G12/4</f>
        <v>353.5</v>
      </c>
      <c r="I12" s="10">
        <f t="shared" si="1"/>
        <v>1420.6801075268822</v>
      </c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1" t="s">
        <v>340</v>
      </c>
      <c r="B13" s="12">
        <v>2286</v>
      </c>
      <c r="C13" s="13">
        <v>3</v>
      </c>
      <c r="D13" s="14"/>
      <c r="E13" s="13">
        <v>16</v>
      </c>
      <c r="F13" s="14">
        <f t="shared" si="0"/>
        <v>1200</v>
      </c>
      <c r="G13" s="14"/>
      <c r="H13" s="14">
        <f t="shared" ref="H13:H15" si="4">H12</f>
        <v>353.5</v>
      </c>
      <c r="I13" s="15">
        <f t="shared" si="1"/>
        <v>-3379.3198924731178</v>
      </c>
      <c r="J13" s="1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1" t="s">
        <v>95</v>
      </c>
      <c r="B14" s="12">
        <v>40516</v>
      </c>
      <c r="C14" s="13">
        <v>3</v>
      </c>
      <c r="D14" s="14"/>
      <c r="E14" s="13">
        <v>190</v>
      </c>
      <c r="F14" s="14">
        <f t="shared" si="0"/>
        <v>14250</v>
      </c>
      <c r="G14" s="14"/>
      <c r="H14" s="14">
        <f t="shared" si="4"/>
        <v>353.5</v>
      </c>
      <c r="I14" s="15">
        <f t="shared" si="1"/>
        <v>9670.6801075268813</v>
      </c>
      <c r="J14" s="1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1" t="s">
        <v>301</v>
      </c>
      <c r="B15" s="12">
        <v>11560</v>
      </c>
      <c r="C15" s="13">
        <v>3</v>
      </c>
      <c r="D15" s="14"/>
      <c r="E15" s="13">
        <v>88</v>
      </c>
      <c r="F15" s="14">
        <f t="shared" si="0"/>
        <v>6600</v>
      </c>
      <c r="G15" s="14"/>
      <c r="H15" s="14">
        <f t="shared" si="4"/>
        <v>353.5</v>
      </c>
      <c r="I15" s="15">
        <f t="shared" si="1"/>
        <v>2020.6801075268822</v>
      </c>
      <c r="J15" s="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9" t="s">
        <v>341</v>
      </c>
      <c r="B16" s="8">
        <v>37364</v>
      </c>
      <c r="C16" s="9">
        <v>4</v>
      </c>
      <c r="D16" s="10">
        <v>6000</v>
      </c>
      <c r="E16" s="9"/>
      <c r="F16" s="10">
        <f t="shared" si="0"/>
        <v>6000</v>
      </c>
      <c r="G16" s="10">
        <v>3264</v>
      </c>
      <c r="H16" s="10">
        <f>G16/4</f>
        <v>816</v>
      </c>
      <c r="I16" s="10">
        <f t="shared" si="1"/>
        <v>1883.1801075268822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2" t="s">
        <v>173</v>
      </c>
      <c r="B17" s="12">
        <v>41467</v>
      </c>
      <c r="C17" s="13">
        <v>4</v>
      </c>
      <c r="D17" s="14"/>
      <c r="E17" s="13">
        <v>20</v>
      </c>
      <c r="F17" s="14">
        <f t="shared" si="0"/>
        <v>1500</v>
      </c>
      <c r="G17" s="14"/>
      <c r="H17" s="14">
        <f t="shared" ref="H17:H19" si="5">H16</f>
        <v>816</v>
      </c>
      <c r="I17" s="15">
        <f t="shared" si="1"/>
        <v>-2616.8198924731178</v>
      </c>
      <c r="J17" s="1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3" t="s">
        <v>187</v>
      </c>
      <c r="B18" s="12" t="s">
        <v>107</v>
      </c>
      <c r="C18" s="13">
        <v>4</v>
      </c>
      <c r="D18" s="14"/>
      <c r="E18" s="13">
        <v>62</v>
      </c>
      <c r="F18" s="14">
        <f t="shared" si="0"/>
        <v>4650</v>
      </c>
      <c r="G18" s="14"/>
      <c r="H18" s="14">
        <f t="shared" si="5"/>
        <v>816</v>
      </c>
      <c r="I18" s="15">
        <f t="shared" si="1"/>
        <v>533.18010752688224</v>
      </c>
      <c r="J18" s="1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3" t="s">
        <v>92</v>
      </c>
      <c r="B19" s="12" t="s">
        <v>326</v>
      </c>
      <c r="C19" s="13">
        <v>4</v>
      </c>
      <c r="D19" s="14"/>
      <c r="E19" s="13">
        <v>51</v>
      </c>
      <c r="F19" s="14">
        <f t="shared" si="0"/>
        <v>3825</v>
      </c>
      <c r="G19" s="14"/>
      <c r="H19" s="14">
        <f t="shared" si="5"/>
        <v>816</v>
      </c>
      <c r="I19" s="15">
        <f t="shared" si="1"/>
        <v>-291.81989247311776</v>
      </c>
      <c r="J19" s="1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9" t="s">
        <v>134</v>
      </c>
      <c r="B20" s="8">
        <v>11489</v>
      </c>
      <c r="C20" s="9">
        <v>5</v>
      </c>
      <c r="D20" s="10">
        <v>6000</v>
      </c>
      <c r="E20" s="9"/>
      <c r="F20" s="10">
        <f t="shared" si="0"/>
        <v>6000</v>
      </c>
      <c r="G20" s="10">
        <v>108</v>
      </c>
      <c r="H20" s="10">
        <f>G20/4</f>
        <v>27</v>
      </c>
      <c r="I20" s="10">
        <f t="shared" si="1"/>
        <v>1094.1801075268822</v>
      </c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13" t="s">
        <v>124</v>
      </c>
      <c r="B21" s="12">
        <v>11499</v>
      </c>
      <c r="C21" s="13">
        <v>5</v>
      </c>
      <c r="D21" s="14"/>
      <c r="E21" s="13">
        <v>36</v>
      </c>
      <c r="F21" s="14">
        <f t="shared" si="0"/>
        <v>2700</v>
      </c>
      <c r="G21" s="14"/>
      <c r="H21" s="14">
        <f t="shared" ref="H21:H23" si="6">H20</f>
        <v>27</v>
      </c>
      <c r="I21" s="15">
        <f t="shared" si="1"/>
        <v>-2205.8198924731178</v>
      </c>
      <c r="J21" s="1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3" t="s">
        <v>342</v>
      </c>
      <c r="B22" s="12" t="s">
        <v>123</v>
      </c>
      <c r="C22" s="13">
        <v>5</v>
      </c>
      <c r="D22" s="14"/>
      <c r="E22" s="13">
        <v>45</v>
      </c>
      <c r="F22" s="14">
        <f>(E22*75)+D22</f>
        <v>3375</v>
      </c>
      <c r="G22" s="14"/>
      <c r="H22" s="14">
        <f t="shared" si="6"/>
        <v>27</v>
      </c>
      <c r="I22" s="15">
        <f>F22+H22-$I$129</f>
        <v>-1530.8198924731178</v>
      </c>
      <c r="J22" s="13"/>
      <c r="K22" s="2"/>
      <c r="L22" s="2"/>
      <c r="M22" s="2"/>
      <c r="X22" s="2"/>
      <c r="Y22" s="2"/>
      <c r="Z22" s="2"/>
    </row>
    <row r="23" spans="1:26" ht="15" customHeight="1">
      <c r="A23" s="34" t="s">
        <v>236</v>
      </c>
      <c r="B23" s="12">
        <v>25645</v>
      </c>
      <c r="C23" s="13">
        <v>5</v>
      </c>
      <c r="D23" s="14"/>
      <c r="E23" s="13">
        <v>23</v>
      </c>
      <c r="F23" s="14">
        <f>(E23*75)+D23</f>
        <v>1725</v>
      </c>
      <c r="G23" s="14"/>
      <c r="H23" s="14">
        <f t="shared" si="6"/>
        <v>27</v>
      </c>
      <c r="I23" s="15">
        <f>F23+H23-$I$129</f>
        <v>-3180.8198924731178</v>
      </c>
      <c r="J23" s="1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08" t="s">
        <v>29</v>
      </c>
      <c r="B24" s="107">
        <v>29100</v>
      </c>
      <c r="C24" s="19">
        <v>5</v>
      </c>
      <c r="D24" s="18"/>
      <c r="E24" s="19"/>
      <c r="F24" s="18">
        <f>(E24*75)+D24</f>
        <v>0</v>
      </c>
      <c r="G24" s="18"/>
      <c r="H24" s="18">
        <v>0</v>
      </c>
      <c r="I24" s="109">
        <f>F24+H24-$I$129</f>
        <v>-4932.8198924731178</v>
      </c>
      <c r="J24" s="19" t="s">
        <v>385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9" t="s">
        <v>81</v>
      </c>
      <c r="B25" s="8" t="s">
        <v>82</v>
      </c>
      <c r="C25" s="9">
        <v>6</v>
      </c>
      <c r="D25" s="10">
        <v>10000</v>
      </c>
      <c r="E25" s="9"/>
      <c r="F25" s="10">
        <f t="shared" si="0"/>
        <v>10000</v>
      </c>
      <c r="G25" s="10">
        <v>790</v>
      </c>
      <c r="H25" s="10">
        <f>G25/5</f>
        <v>158</v>
      </c>
      <c r="I25" s="10">
        <f t="shared" si="1"/>
        <v>5225.1801075268822</v>
      </c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11" t="s">
        <v>229</v>
      </c>
      <c r="B26" s="12">
        <v>26320</v>
      </c>
      <c r="C26" s="13">
        <v>6</v>
      </c>
      <c r="D26" s="14"/>
      <c r="E26" s="13">
        <v>47</v>
      </c>
      <c r="F26" s="14">
        <f t="shared" si="0"/>
        <v>3525</v>
      </c>
      <c r="G26" s="14"/>
      <c r="H26" s="14">
        <f t="shared" ref="H26:H29" si="7">H25</f>
        <v>158</v>
      </c>
      <c r="I26" s="15">
        <f t="shared" si="1"/>
        <v>-1249.8198924731178</v>
      </c>
      <c r="J26" s="1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13" t="s">
        <v>343</v>
      </c>
      <c r="B27" s="12">
        <v>2271</v>
      </c>
      <c r="C27" s="13">
        <v>6</v>
      </c>
      <c r="D27" s="14"/>
      <c r="E27" s="13">
        <v>56</v>
      </c>
      <c r="F27" s="14">
        <f t="shared" si="0"/>
        <v>4200</v>
      </c>
      <c r="G27" s="14"/>
      <c r="H27" s="14">
        <f t="shared" si="7"/>
        <v>158</v>
      </c>
      <c r="I27" s="15">
        <f t="shared" si="1"/>
        <v>-574.81989247311776</v>
      </c>
      <c r="J27" s="1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3" t="s">
        <v>260</v>
      </c>
      <c r="B28" s="12" t="s">
        <v>117</v>
      </c>
      <c r="C28" s="13">
        <v>6</v>
      </c>
      <c r="D28" s="14"/>
      <c r="E28" s="13">
        <v>43</v>
      </c>
      <c r="F28" s="14">
        <f t="shared" si="0"/>
        <v>3225</v>
      </c>
      <c r="G28" s="14"/>
      <c r="H28" s="14">
        <f t="shared" si="7"/>
        <v>158</v>
      </c>
      <c r="I28" s="15">
        <f t="shared" si="1"/>
        <v>-1549.8198924731178</v>
      </c>
      <c r="J28" s="1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13" t="s">
        <v>247</v>
      </c>
      <c r="B29" s="12" t="s">
        <v>267</v>
      </c>
      <c r="C29" s="13">
        <v>6</v>
      </c>
      <c r="D29" s="14"/>
      <c r="E29" s="13">
        <v>7</v>
      </c>
      <c r="F29" s="14">
        <f t="shared" si="0"/>
        <v>525</v>
      </c>
      <c r="G29" s="14"/>
      <c r="H29" s="14">
        <f t="shared" si="7"/>
        <v>158</v>
      </c>
      <c r="I29" s="15">
        <f t="shared" si="1"/>
        <v>-4249.8198924731178</v>
      </c>
      <c r="J29" s="1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0" t="s">
        <v>201</v>
      </c>
      <c r="B30" s="8" t="s">
        <v>202</v>
      </c>
      <c r="C30" s="9">
        <v>7</v>
      </c>
      <c r="D30" s="10">
        <v>6000</v>
      </c>
      <c r="E30" s="9"/>
      <c r="F30" s="10">
        <f t="shared" si="0"/>
        <v>6000</v>
      </c>
      <c r="G30" s="10">
        <v>2257</v>
      </c>
      <c r="H30" s="10">
        <f>G30/4</f>
        <v>564.25</v>
      </c>
      <c r="I30" s="10">
        <f t="shared" si="1"/>
        <v>1631.4301075268822</v>
      </c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2" t="s">
        <v>128</v>
      </c>
      <c r="B31" s="12" t="s">
        <v>197</v>
      </c>
      <c r="C31" s="13">
        <v>7</v>
      </c>
      <c r="D31" s="14"/>
      <c r="E31" s="13">
        <v>50</v>
      </c>
      <c r="F31" s="14">
        <f t="shared" si="0"/>
        <v>3750</v>
      </c>
      <c r="G31" s="14"/>
      <c r="H31" s="14">
        <f t="shared" ref="H31:H33" si="8">H30</f>
        <v>564.25</v>
      </c>
      <c r="I31" s="15">
        <f t="shared" si="1"/>
        <v>-618.56989247311776</v>
      </c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1" t="s">
        <v>344</v>
      </c>
      <c r="B32" s="12" t="s">
        <v>131</v>
      </c>
      <c r="C32" s="13">
        <v>7</v>
      </c>
      <c r="D32" s="14"/>
      <c r="E32" s="13">
        <v>43</v>
      </c>
      <c r="F32" s="14">
        <f t="shared" si="0"/>
        <v>3225</v>
      </c>
      <c r="G32" s="14"/>
      <c r="H32" s="14">
        <f t="shared" si="8"/>
        <v>564.25</v>
      </c>
      <c r="I32" s="15">
        <f t="shared" si="1"/>
        <v>-1143.5698924731178</v>
      </c>
      <c r="J32" s="1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11" t="s">
        <v>281</v>
      </c>
      <c r="B33" s="12" t="s">
        <v>345</v>
      </c>
      <c r="C33" s="13">
        <v>7</v>
      </c>
      <c r="D33" s="14"/>
      <c r="E33" s="13">
        <v>58</v>
      </c>
      <c r="F33" s="14">
        <f t="shared" si="0"/>
        <v>4350</v>
      </c>
      <c r="G33" s="14"/>
      <c r="H33" s="14">
        <f t="shared" si="8"/>
        <v>564.25</v>
      </c>
      <c r="I33" s="15">
        <f t="shared" si="1"/>
        <v>-18.569892473117761</v>
      </c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0" t="s">
        <v>346</v>
      </c>
      <c r="B34" s="8">
        <v>2167</v>
      </c>
      <c r="C34" s="9">
        <v>8</v>
      </c>
      <c r="D34" s="10">
        <v>6000</v>
      </c>
      <c r="E34" s="9"/>
      <c r="F34" s="10">
        <f t="shared" si="0"/>
        <v>6000</v>
      </c>
      <c r="G34" s="10">
        <v>300</v>
      </c>
      <c r="H34" s="10">
        <f>G34/4</f>
        <v>75</v>
      </c>
      <c r="I34" s="10">
        <f t="shared" si="1"/>
        <v>1142.1801075268822</v>
      </c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11" t="s">
        <v>347</v>
      </c>
      <c r="B35" s="12" t="s">
        <v>211</v>
      </c>
      <c r="C35" s="13">
        <v>8</v>
      </c>
      <c r="D35" s="14"/>
      <c r="E35" s="13">
        <v>40</v>
      </c>
      <c r="F35" s="14">
        <f t="shared" si="0"/>
        <v>3000</v>
      </c>
      <c r="G35" s="14"/>
      <c r="H35" s="14">
        <f t="shared" ref="H35:H37" si="9">H34</f>
        <v>75</v>
      </c>
      <c r="I35" s="15">
        <f t="shared" si="1"/>
        <v>-1857.8198924731178</v>
      </c>
      <c r="J35" s="1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13" t="s">
        <v>60</v>
      </c>
      <c r="B36" s="12">
        <v>28212</v>
      </c>
      <c r="C36" s="13">
        <v>8</v>
      </c>
      <c r="D36" s="14"/>
      <c r="E36" s="13">
        <v>26</v>
      </c>
      <c r="F36" s="14">
        <f t="shared" si="0"/>
        <v>1950</v>
      </c>
      <c r="G36" s="14"/>
      <c r="H36" s="14">
        <f t="shared" si="9"/>
        <v>75</v>
      </c>
      <c r="I36" s="15">
        <f t="shared" si="1"/>
        <v>-2907.8198924731178</v>
      </c>
      <c r="J36" s="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11" t="s">
        <v>259</v>
      </c>
      <c r="B37" s="12" t="s">
        <v>94</v>
      </c>
      <c r="C37" s="13">
        <v>8</v>
      </c>
      <c r="D37" s="14"/>
      <c r="E37" s="13">
        <v>70</v>
      </c>
      <c r="F37" s="14">
        <f t="shared" si="0"/>
        <v>5250</v>
      </c>
      <c r="G37" s="14"/>
      <c r="H37" s="14">
        <f t="shared" si="9"/>
        <v>75</v>
      </c>
      <c r="I37" s="15">
        <f t="shared" si="1"/>
        <v>392.18010752688224</v>
      </c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9" t="s">
        <v>275</v>
      </c>
      <c r="B38" s="8">
        <v>3344</v>
      </c>
      <c r="C38" s="9">
        <v>9</v>
      </c>
      <c r="D38" s="10">
        <v>6000</v>
      </c>
      <c r="E38" s="9"/>
      <c r="F38" s="10">
        <f t="shared" si="0"/>
        <v>6000</v>
      </c>
      <c r="G38" s="10">
        <v>1120</v>
      </c>
      <c r="H38" s="10">
        <f>G38/4</f>
        <v>280</v>
      </c>
      <c r="I38" s="10">
        <f t="shared" si="1"/>
        <v>1347.1801075268822</v>
      </c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13" t="s">
        <v>348</v>
      </c>
      <c r="B39" s="12">
        <v>11270</v>
      </c>
      <c r="C39" s="13">
        <v>9</v>
      </c>
      <c r="D39" s="14"/>
      <c r="E39" s="13">
        <v>4</v>
      </c>
      <c r="F39" s="14">
        <f t="shared" si="0"/>
        <v>300</v>
      </c>
      <c r="G39" s="14"/>
      <c r="H39" s="14">
        <f t="shared" ref="H39:H41" si="10">H38</f>
        <v>280</v>
      </c>
      <c r="I39" s="15">
        <f t="shared" si="1"/>
        <v>-4352.8198924731178</v>
      </c>
      <c r="J39" s="1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11" t="s">
        <v>256</v>
      </c>
      <c r="B40" s="12" t="s">
        <v>74</v>
      </c>
      <c r="C40" s="13">
        <v>9</v>
      </c>
      <c r="D40" s="14"/>
      <c r="E40" s="13">
        <v>52</v>
      </c>
      <c r="F40" s="14">
        <f t="shared" si="0"/>
        <v>3900</v>
      </c>
      <c r="G40" s="14"/>
      <c r="H40" s="14">
        <f t="shared" si="10"/>
        <v>280</v>
      </c>
      <c r="I40" s="15">
        <f t="shared" si="1"/>
        <v>-752.81989247311776</v>
      </c>
      <c r="J40" s="1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2" t="s">
        <v>44</v>
      </c>
      <c r="B41" s="12" t="s">
        <v>45</v>
      </c>
      <c r="C41" s="13">
        <v>9</v>
      </c>
      <c r="D41" s="14"/>
      <c r="E41" s="13">
        <v>65</v>
      </c>
      <c r="F41" s="14">
        <f t="shared" si="0"/>
        <v>4875</v>
      </c>
      <c r="G41" s="14"/>
      <c r="H41" s="14">
        <f t="shared" si="10"/>
        <v>280</v>
      </c>
      <c r="I41" s="15">
        <f t="shared" si="1"/>
        <v>222.18010752688224</v>
      </c>
      <c r="J41" s="1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7" t="s">
        <v>133</v>
      </c>
      <c r="B42" s="8" t="s">
        <v>349</v>
      </c>
      <c r="C42" s="9">
        <v>10</v>
      </c>
      <c r="D42" s="10">
        <v>6000</v>
      </c>
      <c r="E42" s="9"/>
      <c r="F42" s="10">
        <f t="shared" si="0"/>
        <v>6000</v>
      </c>
      <c r="G42" s="10">
        <v>338</v>
      </c>
      <c r="H42" s="10">
        <f>G42/4</f>
        <v>84.5</v>
      </c>
      <c r="I42" s="10">
        <f t="shared" si="1"/>
        <v>1151.6801075268822</v>
      </c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11" t="s">
        <v>350</v>
      </c>
      <c r="B43" s="12" t="s">
        <v>224</v>
      </c>
      <c r="C43" s="13">
        <v>10</v>
      </c>
      <c r="D43" s="14"/>
      <c r="E43" s="13">
        <v>53</v>
      </c>
      <c r="F43" s="14">
        <f t="shared" si="0"/>
        <v>3975</v>
      </c>
      <c r="G43" s="14"/>
      <c r="H43" s="14">
        <f t="shared" ref="H43:H45" si="11">H42</f>
        <v>84.5</v>
      </c>
      <c r="I43" s="15">
        <f t="shared" si="1"/>
        <v>-873.31989247311776</v>
      </c>
      <c r="J43" s="1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13" t="s">
        <v>119</v>
      </c>
      <c r="B44" s="12">
        <v>36746</v>
      </c>
      <c r="C44" s="13">
        <v>10</v>
      </c>
      <c r="D44" s="14"/>
      <c r="E44" s="13">
        <v>8</v>
      </c>
      <c r="F44" s="14">
        <f t="shared" si="0"/>
        <v>600</v>
      </c>
      <c r="G44" s="14"/>
      <c r="H44" s="14">
        <f t="shared" si="11"/>
        <v>84.5</v>
      </c>
      <c r="I44" s="15">
        <f t="shared" si="1"/>
        <v>-4248.3198924731178</v>
      </c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11" t="s">
        <v>32</v>
      </c>
      <c r="B45" s="16">
        <v>40696</v>
      </c>
      <c r="C45" s="13">
        <v>10</v>
      </c>
      <c r="D45" s="14"/>
      <c r="E45" s="13">
        <v>11</v>
      </c>
      <c r="F45" s="14">
        <f t="shared" si="0"/>
        <v>825</v>
      </c>
      <c r="G45" s="14"/>
      <c r="H45" s="14">
        <f t="shared" si="11"/>
        <v>84.5</v>
      </c>
      <c r="I45" s="15">
        <f t="shared" si="1"/>
        <v>-4023.3198924731178</v>
      </c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7" t="s">
        <v>147</v>
      </c>
      <c r="B46" s="21">
        <v>23451</v>
      </c>
      <c r="C46" s="9">
        <v>11</v>
      </c>
      <c r="D46" s="10">
        <v>6000</v>
      </c>
      <c r="E46" s="9"/>
      <c r="F46" s="10">
        <f t="shared" si="0"/>
        <v>6000</v>
      </c>
      <c r="G46" s="10">
        <v>931</v>
      </c>
      <c r="H46" s="10">
        <f>G46/4</f>
        <v>232.75</v>
      </c>
      <c r="I46" s="10">
        <f t="shared" si="1"/>
        <v>1299.9301075268822</v>
      </c>
      <c r="J46" s="3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11" t="s">
        <v>203</v>
      </c>
      <c r="B47" s="12">
        <v>11306</v>
      </c>
      <c r="C47" s="13">
        <v>11</v>
      </c>
      <c r="D47" s="14"/>
      <c r="E47" s="13">
        <v>44</v>
      </c>
      <c r="F47" s="14">
        <f t="shared" si="0"/>
        <v>3300</v>
      </c>
      <c r="G47" s="14"/>
      <c r="H47" s="14">
        <f t="shared" ref="H47:H49" si="12">H46</f>
        <v>232.75</v>
      </c>
      <c r="I47" s="15">
        <f t="shared" si="1"/>
        <v>-1400.0698924731178</v>
      </c>
      <c r="J47" s="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2" t="s">
        <v>40</v>
      </c>
      <c r="B48" s="12" t="s">
        <v>130</v>
      </c>
      <c r="C48" s="13">
        <v>11</v>
      </c>
      <c r="D48" s="14"/>
      <c r="E48" s="13">
        <v>28</v>
      </c>
      <c r="F48" s="14">
        <f t="shared" si="0"/>
        <v>2100</v>
      </c>
      <c r="G48" s="14"/>
      <c r="H48" s="14">
        <f t="shared" si="12"/>
        <v>232.75</v>
      </c>
      <c r="I48" s="15">
        <f t="shared" si="1"/>
        <v>-2600.0698924731178</v>
      </c>
      <c r="J48" s="1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11" t="s">
        <v>351</v>
      </c>
      <c r="B49" s="12" t="s">
        <v>47</v>
      </c>
      <c r="C49" s="13">
        <v>11</v>
      </c>
      <c r="D49" s="14"/>
      <c r="E49" s="13">
        <v>31</v>
      </c>
      <c r="F49" s="14">
        <f t="shared" si="0"/>
        <v>2325</v>
      </c>
      <c r="G49" s="14"/>
      <c r="H49" s="14">
        <f t="shared" si="12"/>
        <v>232.75</v>
      </c>
      <c r="I49" s="15">
        <f t="shared" si="1"/>
        <v>-2375.0698924731178</v>
      </c>
      <c r="J49" s="1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9" t="s">
        <v>233</v>
      </c>
      <c r="B50" s="8" t="s">
        <v>144</v>
      </c>
      <c r="C50" s="9">
        <v>12</v>
      </c>
      <c r="D50" s="10">
        <v>6000</v>
      </c>
      <c r="E50" s="9"/>
      <c r="F50" s="10">
        <f t="shared" si="0"/>
        <v>6000</v>
      </c>
      <c r="G50" s="10">
        <v>2055</v>
      </c>
      <c r="H50" s="10">
        <f>G50/4</f>
        <v>513.75</v>
      </c>
      <c r="I50" s="10">
        <f t="shared" si="1"/>
        <v>1580.9301075268822</v>
      </c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11" t="s">
        <v>209</v>
      </c>
      <c r="B51" s="16">
        <v>2269</v>
      </c>
      <c r="C51" s="13">
        <v>12</v>
      </c>
      <c r="D51" s="14"/>
      <c r="E51" s="13">
        <v>47</v>
      </c>
      <c r="F51" s="14">
        <f t="shared" si="0"/>
        <v>3525</v>
      </c>
      <c r="G51" s="14"/>
      <c r="H51" s="14">
        <f t="shared" ref="H51:H53" si="13">H50</f>
        <v>513.75</v>
      </c>
      <c r="I51" s="15">
        <f t="shared" si="1"/>
        <v>-894.06989247311776</v>
      </c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13" t="s">
        <v>352</v>
      </c>
      <c r="B52" s="12" t="s">
        <v>102</v>
      </c>
      <c r="C52" s="13">
        <v>12</v>
      </c>
      <c r="D52" s="14"/>
      <c r="E52" s="13">
        <v>9</v>
      </c>
      <c r="F52" s="14">
        <f t="shared" si="0"/>
        <v>675</v>
      </c>
      <c r="G52" s="14"/>
      <c r="H52" s="14">
        <f t="shared" si="13"/>
        <v>513.75</v>
      </c>
      <c r="I52" s="15">
        <f t="shared" si="1"/>
        <v>-3744.0698924731178</v>
      </c>
      <c r="J52" s="1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11" t="s">
        <v>253</v>
      </c>
      <c r="B53" s="12" t="s">
        <v>74</v>
      </c>
      <c r="C53" s="13">
        <v>12</v>
      </c>
      <c r="D53" s="14"/>
      <c r="E53" s="13">
        <v>47</v>
      </c>
      <c r="F53" s="14">
        <f t="shared" si="0"/>
        <v>3525</v>
      </c>
      <c r="G53" s="14"/>
      <c r="H53" s="14">
        <f t="shared" si="13"/>
        <v>513.75</v>
      </c>
      <c r="I53" s="15">
        <f t="shared" si="1"/>
        <v>-894.06989247311776</v>
      </c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9" t="s">
        <v>258</v>
      </c>
      <c r="B54" s="8">
        <v>11407</v>
      </c>
      <c r="C54" s="9">
        <v>13</v>
      </c>
      <c r="D54" s="10">
        <v>6000</v>
      </c>
      <c r="E54" s="9"/>
      <c r="F54" s="10">
        <f t="shared" si="0"/>
        <v>6000</v>
      </c>
      <c r="G54" s="10">
        <v>4898</v>
      </c>
      <c r="H54" s="10">
        <f>G54/4</f>
        <v>1224.5</v>
      </c>
      <c r="I54" s="10">
        <f t="shared" si="1"/>
        <v>2291.6801075268822</v>
      </c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13" t="s">
        <v>353</v>
      </c>
      <c r="B55" s="131">
        <v>2167</v>
      </c>
      <c r="C55" s="13">
        <v>13</v>
      </c>
      <c r="D55" s="14"/>
      <c r="E55" s="13">
        <v>44</v>
      </c>
      <c r="F55" s="14">
        <f t="shared" si="0"/>
        <v>3300</v>
      </c>
      <c r="G55" s="14"/>
      <c r="H55" s="14">
        <f t="shared" ref="H55:H57" si="14">H54</f>
        <v>1224.5</v>
      </c>
      <c r="I55" s="15">
        <f t="shared" si="1"/>
        <v>-408.31989247311776</v>
      </c>
      <c r="J55" s="1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13" t="s">
        <v>354</v>
      </c>
      <c r="B56" s="12">
        <v>2509</v>
      </c>
      <c r="C56" s="13">
        <v>13</v>
      </c>
      <c r="D56" s="14"/>
      <c r="E56" s="13">
        <v>34</v>
      </c>
      <c r="F56" s="14">
        <f t="shared" si="0"/>
        <v>2550</v>
      </c>
      <c r="G56" s="14"/>
      <c r="H56" s="14">
        <f t="shared" si="14"/>
        <v>1224.5</v>
      </c>
      <c r="I56" s="15">
        <f t="shared" si="1"/>
        <v>-1158.3198924731178</v>
      </c>
      <c r="J56" s="1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13" t="s">
        <v>223</v>
      </c>
      <c r="B57" s="12" t="s">
        <v>355</v>
      </c>
      <c r="C57" s="13">
        <v>13</v>
      </c>
      <c r="D57" s="14"/>
      <c r="E57" s="13">
        <v>25</v>
      </c>
      <c r="F57" s="14">
        <f t="shared" si="0"/>
        <v>1875</v>
      </c>
      <c r="G57" s="14"/>
      <c r="H57" s="14">
        <f t="shared" si="14"/>
        <v>1224.5</v>
      </c>
      <c r="I57" s="15">
        <f t="shared" si="1"/>
        <v>-1833.3198924731178</v>
      </c>
      <c r="J57" s="1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9" t="s">
        <v>215</v>
      </c>
      <c r="B58" s="8" t="s">
        <v>118</v>
      </c>
      <c r="C58" s="9">
        <v>14</v>
      </c>
      <c r="D58" s="10">
        <v>6000</v>
      </c>
      <c r="E58" s="9"/>
      <c r="F58" s="10">
        <f t="shared" si="0"/>
        <v>6000</v>
      </c>
      <c r="G58" s="10">
        <v>814</v>
      </c>
      <c r="H58" s="10">
        <f>G58/4</f>
        <v>203.5</v>
      </c>
      <c r="I58" s="10">
        <f t="shared" si="1"/>
        <v>1270.6801075268822</v>
      </c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22" t="s">
        <v>356</v>
      </c>
      <c r="B59" s="12">
        <v>11362</v>
      </c>
      <c r="C59" s="13">
        <v>14</v>
      </c>
      <c r="D59" s="14"/>
      <c r="E59" s="13">
        <v>19</v>
      </c>
      <c r="F59" s="14">
        <f t="shared" si="0"/>
        <v>1425</v>
      </c>
      <c r="G59" s="14"/>
      <c r="H59" s="14">
        <f t="shared" ref="H59:H61" si="15">H58</f>
        <v>203.5</v>
      </c>
      <c r="I59" s="15">
        <f t="shared" si="1"/>
        <v>-3304.3198924731178</v>
      </c>
      <c r="J59" s="1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2" t="s">
        <v>50</v>
      </c>
      <c r="B60" s="12" t="s">
        <v>51</v>
      </c>
      <c r="C60" s="13">
        <v>14</v>
      </c>
      <c r="D60" s="14"/>
      <c r="E60" s="13">
        <v>70</v>
      </c>
      <c r="F60" s="14">
        <f t="shared" si="0"/>
        <v>5250</v>
      </c>
      <c r="G60" s="14"/>
      <c r="H60" s="14">
        <f t="shared" si="15"/>
        <v>203.5</v>
      </c>
      <c r="I60" s="15">
        <f t="shared" si="1"/>
        <v>520.68010752688224</v>
      </c>
      <c r="J60" s="1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22" t="s">
        <v>357</v>
      </c>
      <c r="B61" s="12">
        <v>32650</v>
      </c>
      <c r="C61" s="13">
        <v>14</v>
      </c>
      <c r="D61" s="14"/>
      <c r="E61" s="13">
        <v>58</v>
      </c>
      <c r="F61" s="14">
        <f t="shared" si="0"/>
        <v>4350</v>
      </c>
      <c r="G61" s="14"/>
      <c r="H61" s="14">
        <f t="shared" si="15"/>
        <v>203.5</v>
      </c>
      <c r="I61" s="15">
        <f t="shared" si="1"/>
        <v>-379.31989247311776</v>
      </c>
      <c r="J61" s="1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7" t="s">
        <v>358</v>
      </c>
      <c r="B62" s="8">
        <v>40067</v>
      </c>
      <c r="C62" s="9">
        <v>15</v>
      </c>
      <c r="D62" s="10">
        <v>6000</v>
      </c>
      <c r="E62" s="9"/>
      <c r="F62" s="10">
        <f t="shared" si="0"/>
        <v>6000</v>
      </c>
      <c r="G62" s="10">
        <v>1762</v>
      </c>
      <c r="H62" s="10">
        <f>G62/4</f>
        <v>440.5</v>
      </c>
      <c r="I62" s="10">
        <f t="shared" si="1"/>
        <v>1507.6801075268822</v>
      </c>
      <c r="J62" s="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13" t="s">
        <v>330</v>
      </c>
      <c r="B63" s="12">
        <v>11557</v>
      </c>
      <c r="C63" s="13">
        <v>15</v>
      </c>
      <c r="D63" s="14"/>
      <c r="E63" s="13">
        <v>51</v>
      </c>
      <c r="F63" s="14">
        <f t="shared" si="0"/>
        <v>3825</v>
      </c>
      <c r="G63" s="14"/>
      <c r="H63" s="14">
        <f t="shared" ref="H63:H65" si="16">H62</f>
        <v>440.5</v>
      </c>
      <c r="I63" s="15">
        <f t="shared" si="1"/>
        <v>-667.31989247311776</v>
      </c>
      <c r="J63" s="1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13" t="s">
        <v>359</v>
      </c>
      <c r="B64" s="12">
        <v>52760</v>
      </c>
      <c r="C64" s="13">
        <v>15</v>
      </c>
      <c r="D64" s="14"/>
      <c r="E64" s="13">
        <v>23</v>
      </c>
      <c r="F64" s="14">
        <f t="shared" si="0"/>
        <v>1725</v>
      </c>
      <c r="G64" s="14"/>
      <c r="H64" s="14">
        <f t="shared" si="16"/>
        <v>440.5</v>
      </c>
      <c r="I64" s="15">
        <f t="shared" si="1"/>
        <v>-2767.3198924731178</v>
      </c>
      <c r="J64" s="1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11" t="s">
        <v>239</v>
      </c>
      <c r="B65" s="12" t="s">
        <v>144</v>
      </c>
      <c r="C65" s="13">
        <v>15</v>
      </c>
      <c r="D65" s="14"/>
      <c r="E65" s="13">
        <v>9</v>
      </c>
      <c r="F65" s="14">
        <f t="shared" si="0"/>
        <v>675</v>
      </c>
      <c r="G65" s="14"/>
      <c r="H65" s="14">
        <f t="shared" si="16"/>
        <v>440.5</v>
      </c>
      <c r="I65" s="15">
        <f t="shared" si="1"/>
        <v>-3817.3198924731178</v>
      </c>
      <c r="J65" s="1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7" t="s">
        <v>136</v>
      </c>
      <c r="B66" s="8" t="s">
        <v>171</v>
      </c>
      <c r="C66" s="9">
        <v>16</v>
      </c>
      <c r="D66" s="10">
        <v>6000</v>
      </c>
      <c r="E66" s="9"/>
      <c r="F66" s="10">
        <f t="shared" si="0"/>
        <v>6000</v>
      </c>
      <c r="G66" s="10">
        <v>1020</v>
      </c>
      <c r="H66" s="10">
        <f>G66/4</f>
        <v>255</v>
      </c>
      <c r="I66" s="10">
        <f t="shared" si="1"/>
        <v>1322.1801075268822</v>
      </c>
      <c r="J66" s="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13" t="s">
        <v>310</v>
      </c>
      <c r="B67" s="12">
        <v>11485</v>
      </c>
      <c r="C67" s="13">
        <v>16</v>
      </c>
      <c r="D67" s="14"/>
      <c r="E67" s="13">
        <v>35</v>
      </c>
      <c r="F67" s="14">
        <f t="shared" si="0"/>
        <v>2625</v>
      </c>
      <c r="G67" s="14"/>
      <c r="H67" s="14">
        <f t="shared" ref="H67:H69" si="17">H66</f>
        <v>255</v>
      </c>
      <c r="I67" s="15">
        <f t="shared" si="1"/>
        <v>-2052.8198924731178</v>
      </c>
      <c r="J67" s="1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13" t="s">
        <v>198</v>
      </c>
      <c r="B68" s="12" t="s">
        <v>199</v>
      </c>
      <c r="C68" s="13">
        <v>16</v>
      </c>
      <c r="D68" s="14"/>
      <c r="E68" s="13">
        <v>56</v>
      </c>
      <c r="F68" s="14">
        <f t="shared" si="0"/>
        <v>4200</v>
      </c>
      <c r="G68" s="14"/>
      <c r="H68" s="14">
        <f t="shared" si="17"/>
        <v>255</v>
      </c>
      <c r="I68" s="15">
        <f t="shared" si="1"/>
        <v>-477.81989247311776</v>
      </c>
      <c r="J68" s="1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11" t="s">
        <v>188</v>
      </c>
      <c r="B69" s="12">
        <v>11439</v>
      </c>
      <c r="C69" s="13">
        <v>16</v>
      </c>
      <c r="D69" s="14"/>
      <c r="E69" s="13">
        <v>41</v>
      </c>
      <c r="F69" s="14">
        <f t="shared" si="0"/>
        <v>3075</v>
      </c>
      <c r="G69" s="14"/>
      <c r="H69" s="14">
        <f t="shared" si="17"/>
        <v>255</v>
      </c>
      <c r="I69" s="15">
        <f t="shared" si="1"/>
        <v>-1602.8198924731178</v>
      </c>
      <c r="J69" s="1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7" t="s">
        <v>153</v>
      </c>
      <c r="B70" s="8" t="s">
        <v>154</v>
      </c>
      <c r="C70" s="9">
        <v>17</v>
      </c>
      <c r="D70" s="10">
        <v>6000</v>
      </c>
      <c r="E70" s="9"/>
      <c r="F70" s="10">
        <f t="shared" si="0"/>
        <v>6000</v>
      </c>
      <c r="G70" s="10">
        <v>601</v>
      </c>
      <c r="H70" s="10">
        <f>G70/4</f>
        <v>150.25</v>
      </c>
      <c r="I70" s="10">
        <f t="shared" si="1"/>
        <v>1217.4301075268822</v>
      </c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13" t="s">
        <v>235</v>
      </c>
      <c r="B71" s="12" t="s">
        <v>62</v>
      </c>
      <c r="C71" s="13">
        <v>17</v>
      </c>
      <c r="D71" s="14"/>
      <c r="E71" s="13">
        <v>24</v>
      </c>
      <c r="F71" s="14">
        <f t="shared" si="0"/>
        <v>1800</v>
      </c>
      <c r="G71" s="14"/>
      <c r="H71" s="14">
        <f t="shared" ref="H71:H73" si="18">H70</f>
        <v>150.25</v>
      </c>
      <c r="I71" s="15">
        <f t="shared" si="1"/>
        <v>-2982.5698924731178</v>
      </c>
      <c r="J71" s="1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13" t="s">
        <v>149</v>
      </c>
      <c r="B72" s="12" t="s">
        <v>150</v>
      </c>
      <c r="C72" s="13">
        <v>17</v>
      </c>
      <c r="D72" s="14"/>
      <c r="E72" s="13">
        <v>53</v>
      </c>
      <c r="F72" s="14">
        <f t="shared" si="0"/>
        <v>3975</v>
      </c>
      <c r="G72" s="14"/>
      <c r="H72" s="14">
        <f t="shared" si="18"/>
        <v>150.25</v>
      </c>
      <c r="I72" s="15">
        <f t="shared" si="1"/>
        <v>-807.56989247311776</v>
      </c>
      <c r="J72" s="1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13" t="s">
        <v>360</v>
      </c>
      <c r="B73" s="113">
        <v>1247</v>
      </c>
      <c r="C73" s="13">
        <v>17</v>
      </c>
      <c r="D73" s="14"/>
      <c r="E73" s="13">
        <v>68</v>
      </c>
      <c r="F73" s="14">
        <f t="shared" si="0"/>
        <v>5100</v>
      </c>
      <c r="G73" s="14"/>
      <c r="H73" s="14">
        <f t="shared" si="18"/>
        <v>150.25</v>
      </c>
      <c r="I73" s="15">
        <f t="shared" si="1"/>
        <v>317.43010752688224</v>
      </c>
      <c r="J73" s="1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9" t="s">
        <v>307</v>
      </c>
      <c r="B74" s="8" t="s">
        <v>72</v>
      </c>
      <c r="C74" s="9">
        <v>18</v>
      </c>
      <c r="D74" s="10">
        <v>6000</v>
      </c>
      <c r="E74" s="9"/>
      <c r="F74" s="10">
        <f t="shared" si="0"/>
        <v>6000</v>
      </c>
      <c r="G74" s="10">
        <v>94</v>
      </c>
      <c r="H74" s="10">
        <f>G74/4</f>
        <v>23.5</v>
      </c>
      <c r="I74" s="10">
        <f t="shared" si="1"/>
        <v>1090.6801075268822</v>
      </c>
      <c r="J74" s="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13" t="s">
        <v>249</v>
      </c>
      <c r="B75" s="12" t="s">
        <v>28</v>
      </c>
      <c r="C75" s="13">
        <v>18</v>
      </c>
      <c r="D75" s="14"/>
      <c r="E75" s="13">
        <v>21</v>
      </c>
      <c r="F75" s="14">
        <f t="shared" si="0"/>
        <v>1575</v>
      </c>
      <c r="G75" s="14"/>
      <c r="H75" s="14">
        <f t="shared" ref="H75:H77" si="19">H74</f>
        <v>23.5</v>
      </c>
      <c r="I75" s="15">
        <f t="shared" si="1"/>
        <v>-3334.3198924731178</v>
      </c>
      <c r="J75" s="1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13" t="s">
        <v>361</v>
      </c>
      <c r="B76" s="12" t="s">
        <v>129</v>
      </c>
      <c r="C76" s="13">
        <v>18</v>
      </c>
      <c r="D76" s="14"/>
      <c r="E76" s="13">
        <v>92</v>
      </c>
      <c r="F76" s="14">
        <f t="shared" si="0"/>
        <v>6900</v>
      </c>
      <c r="G76" s="14"/>
      <c r="H76" s="14">
        <f t="shared" si="19"/>
        <v>23.5</v>
      </c>
      <c r="I76" s="15">
        <f t="shared" si="1"/>
        <v>1990.6801075268822</v>
      </c>
      <c r="J76" s="1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13" t="s">
        <v>161</v>
      </c>
      <c r="B77" s="12">
        <v>26679</v>
      </c>
      <c r="C77" s="13">
        <v>18</v>
      </c>
      <c r="D77" s="14"/>
      <c r="E77" s="13">
        <v>4</v>
      </c>
      <c r="F77" s="14">
        <f t="shared" si="0"/>
        <v>300</v>
      </c>
      <c r="G77" s="14"/>
      <c r="H77" s="14">
        <f t="shared" si="19"/>
        <v>23.5</v>
      </c>
      <c r="I77" s="15">
        <f t="shared" si="1"/>
        <v>-4609.3198924731178</v>
      </c>
      <c r="J77" s="1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9" t="s">
        <v>97</v>
      </c>
      <c r="B78" s="8" t="s">
        <v>98</v>
      </c>
      <c r="C78" s="9">
        <v>19</v>
      </c>
      <c r="D78" s="10">
        <v>6000</v>
      </c>
      <c r="E78" s="9"/>
      <c r="F78" s="10">
        <f t="shared" si="0"/>
        <v>6000</v>
      </c>
      <c r="G78" s="10">
        <v>781</v>
      </c>
      <c r="H78" s="10">
        <f>G78/4</f>
        <v>195.25</v>
      </c>
      <c r="I78" s="10">
        <f t="shared" si="1"/>
        <v>1262.4301075268822</v>
      </c>
      <c r="J78" s="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13" t="s">
        <v>362</v>
      </c>
      <c r="B79" s="12">
        <v>34473</v>
      </c>
      <c r="C79" s="13">
        <v>19</v>
      </c>
      <c r="D79" s="14"/>
      <c r="E79" s="13">
        <v>25</v>
      </c>
      <c r="F79" s="14">
        <f t="shared" si="0"/>
        <v>1875</v>
      </c>
      <c r="G79" s="14"/>
      <c r="H79" s="14">
        <f t="shared" ref="H79:H81" si="20">H78</f>
        <v>195.25</v>
      </c>
      <c r="I79" s="15">
        <f t="shared" si="1"/>
        <v>-2862.5698924731178</v>
      </c>
      <c r="J79" s="1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13" t="s">
        <v>308</v>
      </c>
      <c r="B80" s="12">
        <v>11490</v>
      </c>
      <c r="C80" s="13">
        <v>19</v>
      </c>
      <c r="D80" s="14"/>
      <c r="E80" s="13">
        <v>43</v>
      </c>
      <c r="F80" s="14">
        <f t="shared" si="0"/>
        <v>3225</v>
      </c>
      <c r="G80" s="14"/>
      <c r="H80" s="14">
        <f t="shared" si="20"/>
        <v>195.25</v>
      </c>
      <c r="I80" s="15">
        <f t="shared" si="1"/>
        <v>-1512.5698924731178</v>
      </c>
      <c r="J80" s="1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13" t="s">
        <v>87</v>
      </c>
      <c r="B81" s="12" t="s">
        <v>319</v>
      </c>
      <c r="C81" s="13">
        <v>19</v>
      </c>
      <c r="D81" s="14"/>
      <c r="E81" s="13">
        <v>33</v>
      </c>
      <c r="F81" s="14">
        <f t="shared" si="0"/>
        <v>2475</v>
      </c>
      <c r="G81" s="14"/>
      <c r="H81" s="14">
        <f t="shared" si="20"/>
        <v>195.25</v>
      </c>
      <c r="I81" s="15">
        <f t="shared" si="1"/>
        <v>-2262.5698924731178</v>
      </c>
      <c r="J81" s="1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9" t="s">
        <v>127</v>
      </c>
      <c r="B82" s="8" t="s">
        <v>179</v>
      </c>
      <c r="C82" s="9">
        <v>20</v>
      </c>
      <c r="D82" s="10">
        <v>6000</v>
      </c>
      <c r="E82" s="9"/>
      <c r="F82" s="10">
        <f t="shared" si="0"/>
        <v>6000</v>
      </c>
      <c r="G82" s="10">
        <v>1045</v>
      </c>
      <c r="H82" s="10">
        <f>G82/4</f>
        <v>261.25</v>
      </c>
      <c r="I82" s="10">
        <f t="shared" si="1"/>
        <v>1328.4301075268822</v>
      </c>
      <c r="J82" s="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2" t="s">
        <v>78</v>
      </c>
      <c r="B83" s="12" t="s">
        <v>79</v>
      </c>
      <c r="C83" s="13">
        <v>20</v>
      </c>
      <c r="D83" s="14"/>
      <c r="E83" s="13">
        <v>29</v>
      </c>
      <c r="F83" s="14">
        <f t="shared" si="0"/>
        <v>2175</v>
      </c>
      <c r="G83" s="14"/>
      <c r="H83" s="14">
        <f t="shared" ref="H83:H85" si="21">H82</f>
        <v>261.25</v>
      </c>
      <c r="I83" s="15">
        <f t="shared" si="1"/>
        <v>-2496.5698924731178</v>
      </c>
      <c r="J83" s="1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13" t="s">
        <v>323</v>
      </c>
      <c r="B84" s="12" t="s">
        <v>72</v>
      </c>
      <c r="C84" s="13">
        <v>20</v>
      </c>
      <c r="D84" s="14"/>
      <c r="E84" s="13">
        <v>94</v>
      </c>
      <c r="F84" s="14">
        <f t="shared" si="0"/>
        <v>7050</v>
      </c>
      <c r="G84" s="14"/>
      <c r="H84" s="14">
        <f t="shared" si="21"/>
        <v>261.25</v>
      </c>
      <c r="I84" s="15">
        <f t="shared" si="1"/>
        <v>2378.4301075268822</v>
      </c>
      <c r="J84" s="1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11" t="s">
        <v>242</v>
      </c>
      <c r="B85" s="12" t="s">
        <v>62</v>
      </c>
      <c r="C85" s="13">
        <v>20</v>
      </c>
      <c r="D85" s="14"/>
      <c r="E85" s="13">
        <v>3</v>
      </c>
      <c r="F85" s="14">
        <f t="shared" si="0"/>
        <v>225</v>
      </c>
      <c r="G85" s="14"/>
      <c r="H85" s="14">
        <f t="shared" si="21"/>
        <v>261.25</v>
      </c>
      <c r="I85" s="15">
        <f t="shared" si="1"/>
        <v>-4446.5698924731178</v>
      </c>
      <c r="J85" s="1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7" t="s">
        <v>363</v>
      </c>
      <c r="B86" s="8">
        <v>41529</v>
      </c>
      <c r="C86" s="9">
        <v>21</v>
      </c>
      <c r="D86" s="10">
        <v>6000</v>
      </c>
      <c r="E86" s="9"/>
      <c r="F86" s="10">
        <f t="shared" si="0"/>
        <v>6000</v>
      </c>
      <c r="G86" s="10">
        <v>490</v>
      </c>
      <c r="H86" s="10">
        <f>G86/4</f>
        <v>122.5</v>
      </c>
      <c r="I86" s="10">
        <f t="shared" si="1"/>
        <v>1189.6801075268822</v>
      </c>
      <c r="J86" s="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13" t="s">
        <v>243</v>
      </c>
      <c r="B87" s="12" t="s">
        <v>26</v>
      </c>
      <c r="C87" s="13">
        <v>21</v>
      </c>
      <c r="D87" s="14"/>
      <c r="E87" s="13">
        <v>1</v>
      </c>
      <c r="F87" s="14">
        <f t="shared" si="0"/>
        <v>75</v>
      </c>
      <c r="G87" s="14"/>
      <c r="H87" s="14">
        <f t="shared" ref="H87:H89" si="22">H86</f>
        <v>122.5</v>
      </c>
      <c r="I87" s="15">
        <f t="shared" si="1"/>
        <v>-4735.3198924731178</v>
      </c>
      <c r="J87" s="1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22" t="s">
        <v>244</v>
      </c>
      <c r="B88" s="12">
        <v>1772</v>
      </c>
      <c r="C88" s="13">
        <v>21</v>
      </c>
      <c r="D88" s="14"/>
      <c r="E88" s="13">
        <v>23</v>
      </c>
      <c r="F88" s="14">
        <f t="shared" si="0"/>
        <v>1725</v>
      </c>
      <c r="G88" s="14"/>
      <c r="H88" s="14">
        <f t="shared" si="22"/>
        <v>122.5</v>
      </c>
      <c r="I88" s="15">
        <f t="shared" si="1"/>
        <v>-3085.3198924731178</v>
      </c>
      <c r="J88" s="1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13" t="s">
        <v>364</v>
      </c>
      <c r="B89" s="12">
        <v>11256</v>
      </c>
      <c r="C89" s="13">
        <v>21</v>
      </c>
      <c r="D89" s="14"/>
      <c r="E89" s="13">
        <v>94</v>
      </c>
      <c r="F89" s="14">
        <f t="shared" si="0"/>
        <v>7050</v>
      </c>
      <c r="G89" s="14"/>
      <c r="H89" s="14">
        <f t="shared" si="22"/>
        <v>122.5</v>
      </c>
      <c r="I89" s="15">
        <f t="shared" si="1"/>
        <v>2239.6801075268822</v>
      </c>
      <c r="J89" s="1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7" t="s">
        <v>114</v>
      </c>
      <c r="B90" s="8" t="s">
        <v>365</v>
      </c>
      <c r="C90" s="9">
        <v>22</v>
      </c>
      <c r="D90" s="10">
        <v>6000</v>
      </c>
      <c r="E90" s="9"/>
      <c r="F90" s="10">
        <f t="shared" si="0"/>
        <v>6000</v>
      </c>
      <c r="G90" s="10">
        <v>548</v>
      </c>
      <c r="H90" s="10">
        <f>G90/4</f>
        <v>137</v>
      </c>
      <c r="I90" s="10">
        <f t="shared" si="1"/>
        <v>1204.1801075268822</v>
      </c>
      <c r="J90" s="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13" t="s">
        <v>228</v>
      </c>
      <c r="B91" s="12" t="s">
        <v>366</v>
      </c>
      <c r="C91" s="13">
        <v>22</v>
      </c>
      <c r="D91" s="14"/>
      <c r="E91" s="13">
        <v>16</v>
      </c>
      <c r="F91" s="14">
        <f t="shared" si="0"/>
        <v>1200</v>
      </c>
      <c r="G91" s="14"/>
      <c r="H91" s="14">
        <f t="shared" ref="H91:H93" si="23">H90</f>
        <v>137</v>
      </c>
      <c r="I91" s="15">
        <f t="shared" si="1"/>
        <v>-3595.8198924731178</v>
      </c>
      <c r="J91" s="1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13" t="s">
        <v>367</v>
      </c>
      <c r="B92" s="12" t="s">
        <v>238</v>
      </c>
      <c r="C92" s="13">
        <v>22</v>
      </c>
      <c r="D92" s="14"/>
      <c r="E92" s="13">
        <v>58</v>
      </c>
      <c r="F92" s="14">
        <f t="shared" si="0"/>
        <v>4350</v>
      </c>
      <c r="G92" s="14"/>
      <c r="H92" s="14">
        <f t="shared" si="23"/>
        <v>137</v>
      </c>
      <c r="I92" s="15">
        <f t="shared" si="1"/>
        <v>-445.81989247311776</v>
      </c>
      <c r="J92" s="1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22" t="s">
        <v>368</v>
      </c>
      <c r="B93" s="12">
        <v>32650</v>
      </c>
      <c r="C93" s="13">
        <v>22</v>
      </c>
      <c r="D93" s="14"/>
      <c r="E93" s="13">
        <v>44</v>
      </c>
      <c r="F93" s="14">
        <f t="shared" si="0"/>
        <v>3300</v>
      </c>
      <c r="G93" s="14"/>
      <c r="H93" s="14">
        <f t="shared" si="23"/>
        <v>137</v>
      </c>
      <c r="I93" s="15">
        <f t="shared" si="1"/>
        <v>-1495.8198924731178</v>
      </c>
      <c r="J93" s="1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7" t="s">
        <v>125</v>
      </c>
      <c r="B94" s="8" t="s">
        <v>126</v>
      </c>
      <c r="C94" s="9">
        <v>23</v>
      </c>
      <c r="D94" s="10">
        <v>3000</v>
      </c>
      <c r="E94" s="9"/>
      <c r="F94" s="10">
        <f t="shared" si="0"/>
        <v>3000</v>
      </c>
      <c r="G94" s="10">
        <v>1432</v>
      </c>
      <c r="H94" s="10">
        <f>G94/3</f>
        <v>477.33333333333331</v>
      </c>
      <c r="I94" s="10">
        <f t="shared" si="1"/>
        <v>-1455.4865591397843</v>
      </c>
      <c r="J94" s="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13" t="s">
        <v>369</v>
      </c>
      <c r="B95" s="12" t="s">
        <v>238</v>
      </c>
      <c r="C95" s="13">
        <v>23</v>
      </c>
      <c r="D95" s="14"/>
      <c r="E95" s="13">
        <v>10</v>
      </c>
      <c r="F95" s="14">
        <f t="shared" si="0"/>
        <v>750</v>
      </c>
      <c r="G95" s="14"/>
      <c r="H95" s="14">
        <f t="shared" ref="H95" si="24">H94</f>
        <v>477.33333333333331</v>
      </c>
      <c r="I95" s="15">
        <f t="shared" si="1"/>
        <v>-3705.4865591397847</v>
      </c>
      <c r="J95" s="1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13" t="s">
        <v>371</v>
      </c>
      <c r="B96" s="12">
        <v>20835</v>
      </c>
      <c r="C96" s="13">
        <v>23</v>
      </c>
      <c r="D96" s="14"/>
      <c r="E96" s="13">
        <v>60</v>
      </c>
      <c r="F96" s="14">
        <f>(E96*75)+D96</f>
        <v>4500</v>
      </c>
      <c r="G96" s="14"/>
      <c r="H96" s="14">
        <f>H97</f>
        <v>0</v>
      </c>
      <c r="I96" s="15">
        <f>F96+H96-$I$129</f>
        <v>-432.81989247311776</v>
      </c>
      <c r="J96" s="1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19" t="s">
        <v>370</v>
      </c>
      <c r="B97" s="107">
        <v>53655</v>
      </c>
      <c r="C97" s="19">
        <v>23</v>
      </c>
      <c r="D97" s="18"/>
      <c r="E97" s="19"/>
      <c r="F97" s="18">
        <f>(E97*75)+D97</f>
        <v>0</v>
      </c>
      <c r="G97" s="18"/>
      <c r="H97" s="18">
        <v>0</v>
      </c>
      <c r="I97" s="15">
        <f>F97+H97-$I$129</f>
        <v>-4932.8198924731178</v>
      </c>
      <c r="J97" s="19" t="s">
        <v>385</v>
      </c>
      <c r="K97" s="2"/>
      <c r="L97" s="2"/>
      <c r="M97" s="2"/>
      <c r="X97" s="2"/>
      <c r="Y97" s="2"/>
      <c r="Z97" s="2"/>
    </row>
    <row r="98" spans="1:26" ht="15" customHeight="1">
      <c r="A98" s="9" t="s">
        <v>69</v>
      </c>
      <c r="B98" s="8" t="s">
        <v>70</v>
      </c>
      <c r="C98" s="9">
        <v>24</v>
      </c>
      <c r="D98" s="10">
        <v>6000</v>
      </c>
      <c r="E98" s="9"/>
      <c r="F98" s="10">
        <f t="shared" si="0"/>
        <v>6000</v>
      </c>
      <c r="G98" s="10">
        <v>1082</v>
      </c>
      <c r="H98" s="10">
        <f>G98/4</f>
        <v>270.5</v>
      </c>
      <c r="I98" s="10">
        <f t="shared" si="1"/>
        <v>1337.6801075268822</v>
      </c>
      <c r="J98" s="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>
      <c r="A99" s="11" t="s">
        <v>142</v>
      </c>
      <c r="B99" s="12">
        <v>29197</v>
      </c>
      <c r="C99" s="13">
        <v>24</v>
      </c>
      <c r="D99" s="14"/>
      <c r="E99" s="13">
        <v>15</v>
      </c>
      <c r="F99" s="14">
        <f t="shared" si="0"/>
        <v>1125</v>
      </c>
      <c r="G99" s="14"/>
      <c r="H99" s="14">
        <f t="shared" ref="H99:H101" si="25">H98</f>
        <v>270.5</v>
      </c>
      <c r="I99" s="15">
        <f t="shared" si="1"/>
        <v>-3537.3198924731178</v>
      </c>
      <c r="J99" s="1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>
      <c r="A100" s="22" t="s">
        <v>372</v>
      </c>
      <c r="B100" s="12">
        <v>4098</v>
      </c>
      <c r="C100" s="13">
        <v>24</v>
      </c>
      <c r="D100" s="14"/>
      <c r="E100" s="13">
        <v>71</v>
      </c>
      <c r="F100" s="14">
        <f t="shared" si="0"/>
        <v>5325</v>
      </c>
      <c r="G100" s="14"/>
      <c r="H100" s="14">
        <f t="shared" si="25"/>
        <v>270.5</v>
      </c>
      <c r="I100" s="15">
        <f t="shared" si="1"/>
        <v>662.68010752688224</v>
      </c>
      <c r="J100" s="1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>
      <c r="A101" s="13" t="s">
        <v>185</v>
      </c>
      <c r="B101" s="12" t="s">
        <v>373</v>
      </c>
      <c r="C101" s="13">
        <v>24</v>
      </c>
      <c r="D101" s="14"/>
      <c r="E101" s="13">
        <v>48</v>
      </c>
      <c r="F101" s="14">
        <f t="shared" si="0"/>
        <v>3600</v>
      </c>
      <c r="G101" s="14"/>
      <c r="H101" s="14">
        <f t="shared" si="25"/>
        <v>270.5</v>
      </c>
      <c r="I101" s="15">
        <f t="shared" si="1"/>
        <v>-1062.3198924731178</v>
      </c>
      <c r="J101" s="13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" customHeight="1">
      <c r="A102" s="9" t="s">
        <v>175</v>
      </c>
      <c r="B102" s="8" t="s">
        <v>176</v>
      </c>
      <c r="C102" s="9">
        <v>25</v>
      </c>
      <c r="D102" s="10">
        <v>10000</v>
      </c>
      <c r="E102" s="9"/>
      <c r="F102" s="10">
        <f t="shared" si="0"/>
        <v>10000</v>
      </c>
      <c r="G102" s="10">
        <v>1300</v>
      </c>
      <c r="H102" s="10">
        <f>G102/5</f>
        <v>260</v>
      </c>
      <c r="I102" s="10">
        <f t="shared" si="1"/>
        <v>5327.1801075268822</v>
      </c>
      <c r="J102" s="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>
      <c r="A103" s="13" t="s">
        <v>85</v>
      </c>
      <c r="B103" s="12">
        <v>11479</v>
      </c>
      <c r="C103" s="13">
        <v>25</v>
      </c>
      <c r="D103" s="14"/>
      <c r="E103" s="13">
        <v>33</v>
      </c>
      <c r="F103" s="14">
        <f t="shared" si="0"/>
        <v>2475</v>
      </c>
      <c r="G103" s="14"/>
      <c r="H103" s="14">
        <f t="shared" ref="H103:H106" si="26">H102</f>
        <v>260</v>
      </c>
      <c r="I103" s="15">
        <f t="shared" si="1"/>
        <v>-2197.8198924731178</v>
      </c>
      <c r="J103" s="2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>
      <c r="A104" s="11" t="s">
        <v>20</v>
      </c>
      <c r="B104" s="12" t="s">
        <v>21</v>
      </c>
      <c r="C104" s="13">
        <v>25</v>
      </c>
      <c r="D104" s="14"/>
      <c r="E104" s="13">
        <v>21</v>
      </c>
      <c r="F104" s="14">
        <f t="shared" si="0"/>
        <v>1575</v>
      </c>
      <c r="G104" s="14"/>
      <c r="H104" s="14">
        <f t="shared" si="26"/>
        <v>260</v>
      </c>
      <c r="I104" s="15">
        <f t="shared" si="1"/>
        <v>-3097.8198924731178</v>
      </c>
      <c r="J104" s="1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>
      <c r="A105" s="11" t="s">
        <v>374</v>
      </c>
      <c r="B105" s="12" t="s">
        <v>122</v>
      </c>
      <c r="C105" s="13">
        <v>25</v>
      </c>
      <c r="D105" s="14"/>
      <c r="E105" s="13">
        <v>47</v>
      </c>
      <c r="F105" s="14">
        <f t="shared" si="0"/>
        <v>3525</v>
      </c>
      <c r="G105" s="14"/>
      <c r="H105" s="14">
        <f t="shared" si="26"/>
        <v>260</v>
      </c>
      <c r="I105" s="15">
        <f t="shared" si="1"/>
        <v>-1147.8198924731178</v>
      </c>
      <c r="J105" s="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11" t="s">
        <v>375</v>
      </c>
      <c r="B106" s="12">
        <v>35826</v>
      </c>
      <c r="C106" s="13">
        <v>25</v>
      </c>
      <c r="D106" s="14"/>
      <c r="E106" s="13">
        <v>34</v>
      </c>
      <c r="F106" s="14">
        <f t="shared" si="0"/>
        <v>2550</v>
      </c>
      <c r="G106" s="14"/>
      <c r="H106" s="14">
        <f t="shared" si="26"/>
        <v>260</v>
      </c>
      <c r="I106" s="15">
        <f t="shared" si="1"/>
        <v>-2122.8198924731178</v>
      </c>
      <c r="J106" s="13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" customHeight="1">
      <c r="A107" s="9" t="s">
        <v>262</v>
      </c>
      <c r="B107" s="8">
        <v>37170</v>
      </c>
      <c r="C107" s="9">
        <v>26</v>
      </c>
      <c r="D107" s="10">
        <v>6000</v>
      </c>
      <c r="E107" s="9"/>
      <c r="F107" s="10">
        <f t="shared" si="0"/>
        <v>6000</v>
      </c>
      <c r="G107" s="10">
        <v>1236</v>
      </c>
      <c r="H107" s="10">
        <f>G107/4</f>
        <v>309</v>
      </c>
      <c r="I107" s="10">
        <f t="shared" si="1"/>
        <v>1376.1801075268822</v>
      </c>
      <c r="J107" s="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13" t="s">
        <v>300</v>
      </c>
      <c r="B108" s="12">
        <v>1350</v>
      </c>
      <c r="C108" s="13">
        <v>26</v>
      </c>
      <c r="D108" s="14"/>
      <c r="E108" s="13">
        <v>123</v>
      </c>
      <c r="F108" s="14">
        <f>(E108*150)+D108</f>
        <v>18450</v>
      </c>
      <c r="G108" s="14"/>
      <c r="H108" s="14">
        <f t="shared" ref="H108:H110" si="27">H107</f>
        <v>309</v>
      </c>
      <c r="I108" s="15">
        <f t="shared" si="1"/>
        <v>13826.180107526881</v>
      </c>
      <c r="J108" s="1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13" t="s">
        <v>376</v>
      </c>
      <c r="B109" s="12" t="s">
        <v>59</v>
      </c>
      <c r="C109" s="13">
        <v>26</v>
      </c>
      <c r="D109" s="14"/>
      <c r="E109" s="13">
        <v>132</v>
      </c>
      <c r="F109" s="14">
        <f t="shared" ref="F109:F116" si="28">(E109*75)+D109</f>
        <v>9900</v>
      </c>
      <c r="G109" s="14"/>
      <c r="H109" s="14">
        <f t="shared" si="27"/>
        <v>309</v>
      </c>
      <c r="I109" s="15">
        <f t="shared" si="1"/>
        <v>5276.1801075268822</v>
      </c>
      <c r="J109" s="1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3" t="s">
        <v>55</v>
      </c>
      <c r="B110" s="12" t="s">
        <v>156</v>
      </c>
      <c r="C110" s="13">
        <v>26</v>
      </c>
      <c r="D110" s="14"/>
      <c r="E110" s="13">
        <v>121</v>
      </c>
      <c r="F110" s="14">
        <f t="shared" si="28"/>
        <v>9075</v>
      </c>
      <c r="G110" s="14"/>
      <c r="H110" s="14">
        <f t="shared" si="27"/>
        <v>309</v>
      </c>
      <c r="I110" s="15">
        <f t="shared" si="1"/>
        <v>4451.1801075268822</v>
      </c>
      <c r="J110" s="1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>
      <c r="A111" s="9" t="s">
        <v>135</v>
      </c>
      <c r="B111" s="8" t="s">
        <v>169</v>
      </c>
      <c r="C111" s="9">
        <v>27</v>
      </c>
      <c r="D111" s="10">
        <v>10000</v>
      </c>
      <c r="E111" s="9"/>
      <c r="F111" s="10">
        <f t="shared" si="28"/>
        <v>10000</v>
      </c>
      <c r="G111" s="10">
        <v>1285</v>
      </c>
      <c r="H111" s="10">
        <f>G111/5</f>
        <v>257</v>
      </c>
      <c r="I111" s="10">
        <f t="shared" si="1"/>
        <v>5324.1801075268822</v>
      </c>
      <c r="J111" s="35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" customHeight="1">
      <c r="A112" s="13" t="s">
        <v>151</v>
      </c>
      <c r="B112" s="12">
        <v>2658</v>
      </c>
      <c r="C112" s="13">
        <v>27</v>
      </c>
      <c r="D112" s="14"/>
      <c r="E112" s="13">
        <v>12</v>
      </c>
      <c r="F112" s="14">
        <f t="shared" si="28"/>
        <v>900</v>
      </c>
      <c r="G112" s="14"/>
      <c r="H112" s="14">
        <f t="shared" ref="H112:H115" si="29">H111</f>
        <v>257</v>
      </c>
      <c r="I112" s="15">
        <f t="shared" si="1"/>
        <v>-3775.8198924731178</v>
      </c>
      <c r="J112" s="17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" customHeight="1">
      <c r="A113" s="13" t="s">
        <v>35</v>
      </c>
      <c r="B113" s="12" t="s">
        <v>296</v>
      </c>
      <c r="C113" s="13">
        <v>27</v>
      </c>
      <c r="D113" s="14"/>
      <c r="E113" s="13">
        <v>72</v>
      </c>
      <c r="F113" s="14">
        <f t="shared" si="28"/>
        <v>5400</v>
      </c>
      <c r="G113" s="14"/>
      <c r="H113" s="14">
        <f t="shared" si="29"/>
        <v>257</v>
      </c>
      <c r="I113" s="15">
        <f t="shared" si="1"/>
        <v>724.18010752688224</v>
      </c>
      <c r="J113" s="13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" customHeight="1">
      <c r="A114" s="11" t="s">
        <v>377</v>
      </c>
      <c r="B114" s="12" t="s">
        <v>109</v>
      </c>
      <c r="C114" s="13">
        <v>27</v>
      </c>
      <c r="D114" s="14"/>
      <c r="E114" s="13">
        <v>91</v>
      </c>
      <c r="F114" s="14">
        <f t="shared" si="28"/>
        <v>6825</v>
      </c>
      <c r="G114" s="14"/>
      <c r="H114" s="14">
        <f t="shared" si="29"/>
        <v>257</v>
      </c>
      <c r="I114" s="15">
        <f t="shared" si="1"/>
        <v>2149.1801075268822</v>
      </c>
      <c r="J114" s="1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13" t="s">
        <v>378</v>
      </c>
      <c r="B115" s="12" t="s">
        <v>194</v>
      </c>
      <c r="C115" s="13">
        <v>27</v>
      </c>
      <c r="D115" s="14"/>
      <c r="E115" s="13">
        <v>253</v>
      </c>
      <c r="F115" s="14">
        <f>(E115*150)+D115</f>
        <v>37950</v>
      </c>
      <c r="G115" s="14"/>
      <c r="H115" s="14">
        <f t="shared" si="29"/>
        <v>257</v>
      </c>
      <c r="I115" s="15">
        <f t="shared" si="1"/>
        <v>33274.180107526881</v>
      </c>
      <c r="J115" s="1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20" t="s">
        <v>76</v>
      </c>
      <c r="B116" s="8" t="s">
        <v>77</v>
      </c>
      <c r="C116" s="9">
        <v>28</v>
      </c>
      <c r="D116" s="10">
        <v>6000</v>
      </c>
      <c r="E116" s="9"/>
      <c r="F116" s="10">
        <f t="shared" si="28"/>
        <v>6000</v>
      </c>
      <c r="G116" s="10">
        <v>434</v>
      </c>
      <c r="H116" s="10">
        <f>G116/4</f>
        <v>108.5</v>
      </c>
      <c r="I116" s="10">
        <f t="shared" si="1"/>
        <v>1175.6801075268822</v>
      </c>
      <c r="J116" s="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>
      <c r="A117" s="13" t="s">
        <v>174</v>
      </c>
      <c r="B117" s="12" t="s">
        <v>379</v>
      </c>
      <c r="C117" s="13">
        <v>28</v>
      </c>
      <c r="D117" s="14"/>
      <c r="E117" s="13">
        <v>166</v>
      </c>
      <c r="F117" s="14">
        <f>(E117*150)+D117</f>
        <v>24900</v>
      </c>
      <c r="G117" s="14"/>
      <c r="H117" s="14">
        <f t="shared" ref="H117:H119" si="30">H116</f>
        <v>108.5</v>
      </c>
      <c r="I117" s="15">
        <f t="shared" si="1"/>
        <v>20075.680107526881</v>
      </c>
      <c r="J117" s="17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" customHeight="1">
      <c r="A118" s="13" t="s">
        <v>96</v>
      </c>
      <c r="B118" s="12" t="s">
        <v>196</v>
      </c>
      <c r="C118" s="13">
        <v>28</v>
      </c>
      <c r="D118" s="14"/>
      <c r="E118" s="13">
        <v>17</v>
      </c>
      <c r="F118" s="14">
        <f t="shared" ref="F118:F127" si="31">(E118*75)+D118</f>
        <v>1275</v>
      </c>
      <c r="G118" s="14"/>
      <c r="H118" s="14">
        <f t="shared" si="30"/>
        <v>108.5</v>
      </c>
      <c r="I118" s="15">
        <f t="shared" si="1"/>
        <v>-3549.3198924731178</v>
      </c>
      <c r="J118" s="13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" customHeight="1">
      <c r="A119" s="11" t="s">
        <v>380</v>
      </c>
      <c r="B119" s="12">
        <v>2341</v>
      </c>
      <c r="C119" s="13">
        <v>28</v>
      </c>
      <c r="D119" s="14"/>
      <c r="E119" s="13">
        <v>25</v>
      </c>
      <c r="F119" s="14">
        <f t="shared" si="31"/>
        <v>1875</v>
      </c>
      <c r="G119" s="14"/>
      <c r="H119" s="14">
        <f t="shared" si="30"/>
        <v>108.5</v>
      </c>
      <c r="I119" s="15">
        <f t="shared" si="1"/>
        <v>-2949.3198924731178</v>
      </c>
      <c r="J119" s="13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" customHeight="1">
      <c r="A120" s="9" t="s">
        <v>381</v>
      </c>
      <c r="B120" s="8" t="s">
        <v>109</v>
      </c>
      <c r="C120" s="9">
        <v>29</v>
      </c>
      <c r="D120" s="10">
        <v>6000</v>
      </c>
      <c r="E120" s="9"/>
      <c r="F120" s="10">
        <f t="shared" si="31"/>
        <v>6000</v>
      </c>
      <c r="G120" s="10">
        <v>1184</v>
      </c>
      <c r="H120" s="10">
        <f>G120/4</f>
        <v>296</v>
      </c>
      <c r="I120" s="10">
        <f t="shared" si="1"/>
        <v>1363.1801075268822</v>
      </c>
      <c r="J120" s="9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" customHeight="1">
      <c r="A121" s="13" t="s">
        <v>382</v>
      </c>
      <c r="B121" s="12">
        <v>43275</v>
      </c>
      <c r="C121" s="13">
        <v>29</v>
      </c>
      <c r="D121" s="14"/>
      <c r="E121" s="13">
        <v>64</v>
      </c>
      <c r="F121" s="14">
        <f t="shared" si="31"/>
        <v>4800</v>
      </c>
      <c r="G121" s="14"/>
      <c r="H121" s="14">
        <f t="shared" ref="H121:H123" si="32">H120</f>
        <v>296</v>
      </c>
      <c r="I121" s="15">
        <f t="shared" si="1"/>
        <v>163.18010752688224</v>
      </c>
      <c r="J121" s="17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" customHeight="1">
      <c r="A122" s="13" t="s">
        <v>105</v>
      </c>
      <c r="B122" s="12">
        <v>11309</v>
      </c>
      <c r="C122" s="13">
        <v>29</v>
      </c>
      <c r="D122" s="14"/>
      <c r="E122" s="13">
        <v>39</v>
      </c>
      <c r="F122" s="14">
        <f t="shared" si="31"/>
        <v>2925</v>
      </c>
      <c r="G122" s="14"/>
      <c r="H122" s="14">
        <f t="shared" si="32"/>
        <v>296</v>
      </c>
      <c r="I122" s="15">
        <f t="shared" si="1"/>
        <v>-1711.8198924731178</v>
      </c>
      <c r="J122" s="1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>
      <c r="A123" s="13" t="s">
        <v>22</v>
      </c>
      <c r="B123" s="12">
        <v>51351</v>
      </c>
      <c r="C123" s="13">
        <v>29</v>
      </c>
      <c r="D123" s="14"/>
      <c r="E123" s="13">
        <v>87</v>
      </c>
      <c r="F123" s="14">
        <f t="shared" si="31"/>
        <v>6525</v>
      </c>
      <c r="G123" s="14"/>
      <c r="H123" s="14">
        <f t="shared" si="32"/>
        <v>296</v>
      </c>
      <c r="I123" s="15">
        <f t="shared" si="1"/>
        <v>1888.1801075268822</v>
      </c>
      <c r="J123" s="1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>
      <c r="A124" s="9" t="s">
        <v>110</v>
      </c>
      <c r="B124" s="8">
        <v>11456</v>
      </c>
      <c r="C124" s="9">
        <v>30</v>
      </c>
      <c r="D124" s="10">
        <v>6000</v>
      </c>
      <c r="E124" s="9"/>
      <c r="F124" s="10">
        <f t="shared" si="31"/>
        <v>6000</v>
      </c>
      <c r="G124" s="10">
        <v>264</v>
      </c>
      <c r="H124" s="10">
        <f>G124/4</f>
        <v>66</v>
      </c>
      <c r="I124" s="10">
        <f t="shared" si="1"/>
        <v>1133.1801075268822</v>
      </c>
      <c r="J124" s="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23" t="s">
        <v>383</v>
      </c>
      <c r="B125" s="12" t="s">
        <v>384</v>
      </c>
      <c r="C125" s="13">
        <v>30</v>
      </c>
      <c r="D125" s="14"/>
      <c r="E125" s="13">
        <v>191</v>
      </c>
      <c r="F125" s="14">
        <f t="shared" si="31"/>
        <v>14325</v>
      </c>
      <c r="G125" s="14"/>
      <c r="H125" s="14">
        <f t="shared" ref="H125:H127" si="33">H124</f>
        <v>66</v>
      </c>
      <c r="I125" s="15">
        <f t="shared" si="1"/>
        <v>9458.1801075268813</v>
      </c>
      <c r="J125" s="1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13" t="s">
        <v>159</v>
      </c>
      <c r="B126" s="12" t="s">
        <v>160</v>
      </c>
      <c r="C126" s="13">
        <v>30</v>
      </c>
      <c r="D126" s="14"/>
      <c r="E126" s="13">
        <v>12</v>
      </c>
      <c r="F126" s="14">
        <f t="shared" si="31"/>
        <v>900</v>
      </c>
      <c r="G126" s="14"/>
      <c r="H126" s="14">
        <f t="shared" si="33"/>
        <v>66</v>
      </c>
      <c r="I126" s="15">
        <f t="shared" si="1"/>
        <v>-3966.8198924731178</v>
      </c>
      <c r="J126" s="13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" customHeight="1">
      <c r="A127" s="11" t="s">
        <v>190</v>
      </c>
      <c r="B127" s="12" t="s">
        <v>191</v>
      </c>
      <c r="C127" s="13">
        <v>30</v>
      </c>
      <c r="D127" s="14"/>
      <c r="E127" s="13">
        <v>57</v>
      </c>
      <c r="F127" s="14">
        <f t="shared" si="31"/>
        <v>4275</v>
      </c>
      <c r="G127" s="14"/>
      <c r="H127" s="14">
        <f t="shared" si="33"/>
        <v>66</v>
      </c>
      <c r="I127" s="15">
        <f t="shared" si="1"/>
        <v>-591.81989247311776</v>
      </c>
      <c r="J127" s="1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>
      <c r="A128" s="25"/>
      <c r="B128" s="36"/>
      <c r="C128" s="25"/>
      <c r="D128" s="26"/>
      <c r="E128" s="25"/>
      <c r="F128" s="26">
        <f>SUM(F4:F127)</f>
        <v>578325</v>
      </c>
      <c r="G128" s="26"/>
      <c r="H128" s="26">
        <f>SUM(H4:H127)</f>
        <v>33344.666666666664</v>
      </c>
      <c r="I128" s="26">
        <f>F128+H128</f>
        <v>611669.66666666663</v>
      </c>
      <c r="J128" s="2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25"/>
      <c r="B129" s="36"/>
      <c r="C129" s="25"/>
      <c r="D129" s="26"/>
      <c r="E129" s="25"/>
      <c r="F129" s="26"/>
      <c r="G129" s="26"/>
      <c r="H129" s="27" t="s">
        <v>103</v>
      </c>
      <c r="I129" s="26">
        <f>I128/(COUNTIF(A4:A127,"*"))</f>
        <v>4932.8198924731178</v>
      </c>
      <c r="J129" s="25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3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3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3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3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3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3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3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3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3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3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3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3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3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3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3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3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3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3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3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3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3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3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3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3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3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3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3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3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3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3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3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3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3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3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3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3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3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3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3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3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3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3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3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3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3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3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3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3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3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3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3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3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3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3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3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3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3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3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3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3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3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3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3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3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3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3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3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3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3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3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3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3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3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3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3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3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3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3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3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3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3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3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3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3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3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3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3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3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3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3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3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3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3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3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3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3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3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3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3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3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3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3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3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3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3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3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3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3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3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3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3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3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3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3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3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3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3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3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3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3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3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3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3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3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3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3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3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3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3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3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3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3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3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3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3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3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3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3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3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3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3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3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3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3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3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3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3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3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3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3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3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3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3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3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3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3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3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3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3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3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3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3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3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3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3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3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3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3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3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3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3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3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3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3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3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3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3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3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3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3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3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3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3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3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3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3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3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3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3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3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3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3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3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3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3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3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3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3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3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3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3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3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3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3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3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3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3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3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3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3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3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3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3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3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3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3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3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3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3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3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3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3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3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3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3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3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3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3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3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3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3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3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3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3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3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3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3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3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3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3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3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3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3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3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3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3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3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3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3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3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3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3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3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3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3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3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3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3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3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3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3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3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3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3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3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3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3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3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3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3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3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3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3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3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3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3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3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3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3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3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3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3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3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3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3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3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3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3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3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3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3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3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3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3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3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3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3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3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3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3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3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3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3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3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3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3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3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3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3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3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3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3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3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3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3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3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3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3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3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3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3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3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3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3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3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3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3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3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3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3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3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3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3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3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3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3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3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3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3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3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3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3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3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3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3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3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3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3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3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3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3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3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3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3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3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3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3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3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3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3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3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3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3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3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3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3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3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3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3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3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3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3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3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3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3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3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3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3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3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3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3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3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3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3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3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3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3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3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3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3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3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3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3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3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3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3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3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3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3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3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3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3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3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3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3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3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3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3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3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3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3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3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3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3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3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3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3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3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3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3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3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3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3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3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3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3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3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3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3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3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3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3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3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3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3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3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3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3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3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3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3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3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3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3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3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3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3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3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3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3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3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3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3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3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3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3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3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3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3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3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3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3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3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3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3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3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3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3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3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3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3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3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3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3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3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3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3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3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3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3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3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3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3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3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3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3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3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3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3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3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3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3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3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3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3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3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3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3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3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3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3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3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3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3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3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3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3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3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3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3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3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3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3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3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3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3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3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3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3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3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3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3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3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3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3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3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3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3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3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3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3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3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3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3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3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3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3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3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3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3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3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3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3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3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3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3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3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3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3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3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3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3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3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3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3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3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3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3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3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3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3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3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3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3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3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3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3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3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3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3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3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3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3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3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3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3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3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3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3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3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3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3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3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3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3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3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3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3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3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3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3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3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3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3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3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3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3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3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3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3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3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3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3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3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3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3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3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3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3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3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3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3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3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3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3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3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3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3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3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3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3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3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3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3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3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3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3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3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3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3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3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3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3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3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3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3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3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3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3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3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3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3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3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3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3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3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3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3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3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3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3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3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3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3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3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3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3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3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3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3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3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3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3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3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3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3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3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3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3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3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3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3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3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3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3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3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3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3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3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3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3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3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3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3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3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3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3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3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3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3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3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3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3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3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3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3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3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3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3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3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3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3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3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3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3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3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3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3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3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3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3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3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3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3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3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3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3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3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3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3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3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3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3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3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3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3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3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3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3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3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3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3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3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3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3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3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3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3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3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3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3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3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3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3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3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3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3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3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3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3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3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3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3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3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3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3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3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3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3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3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3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3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3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3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3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3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3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3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3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3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3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3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3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3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3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3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3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3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3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3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3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3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3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3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3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3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3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3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3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3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3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3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3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3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3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3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3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3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3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3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3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3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3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3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3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3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3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3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3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3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3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3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3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3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3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3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3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3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3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3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3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3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3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3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3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3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3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3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3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3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3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3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3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3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3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32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32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32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32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32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32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32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32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32"/>
      <c r="C973" s="2"/>
      <c r="D973" s="3"/>
      <c r="E973" s="2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32"/>
      <c r="C974" s="2"/>
      <c r="D974" s="3"/>
      <c r="E974" s="2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32"/>
      <c r="C975" s="2"/>
      <c r="D975" s="3"/>
      <c r="E975" s="2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32"/>
      <c r="C976" s="2"/>
      <c r="D976" s="3"/>
      <c r="E976" s="2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32"/>
      <c r="C977" s="2"/>
      <c r="D977" s="3"/>
      <c r="E977" s="2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32"/>
      <c r="C978" s="2"/>
      <c r="D978" s="3"/>
      <c r="E978" s="2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32"/>
      <c r="C979" s="2"/>
      <c r="D979" s="3"/>
      <c r="E979" s="2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32"/>
      <c r="C980" s="2"/>
      <c r="D980" s="3"/>
      <c r="E980" s="2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32"/>
      <c r="C981" s="2"/>
      <c r="D981" s="3"/>
      <c r="E981" s="2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32"/>
      <c r="C982" s="2"/>
      <c r="D982" s="3"/>
      <c r="E982" s="2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32"/>
      <c r="C983" s="2"/>
      <c r="D983" s="3"/>
      <c r="E983" s="2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32"/>
      <c r="C984" s="2"/>
      <c r="D984" s="3"/>
      <c r="E984" s="2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32"/>
      <c r="C985" s="2"/>
      <c r="D985" s="3"/>
      <c r="E985" s="2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32"/>
      <c r="C986" s="2"/>
      <c r="D986" s="3"/>
      <c r="E986" s="2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32"/>
      <c r="C987" s="2"/>
      <c r="D987" s="3"/>
      <c r="E987" s="2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32"/>
      <c r="C988" s="2"/>
      <c r="D988" s="3"/>
      <c r="E988" s="2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32"/>
      <c r="C989" s="2"/>
      <c r="D989" s="3"/>
      <c r="E989" s="2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32"/>
      <c r="C990" s="2"/>
      <c r="D990" s="3"/>
      <c r="E990" s="2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32"/>
      <c r="C991" s="2"/>
      <c r="D991" s="3"/>
      <c r="E991" s="2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32"/>
      <c r="C992" s="2"/>
      <c r="D992" s="3"/>
      <c r="E992" s="2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32"/>
      <c r="C993" s="2"/>
      <c r="D993" s="3"/>
      <c r="E993" s="2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32"/>
      <c r="C994" s="2"/>
      <c r="D994" s="3"/>
      <c r="E994" s="2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32"/>
      <c r="C995" s="2"/>
      <c r="D995" s="3"/>
      <c r="E995" s="2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32"/>
      <c r="C996" s="2"/>
      <c r="D996" s="3"/>
      <c r="E996" s="2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32"/>
      <c r="C997" s="2"/>
      <c r="D997" s="3"/>
      <c r="E997" s="2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32"/>
      <c r="C998" s="2"/>
      <c r="D998" s="3"/>
      <c r="E998" s="2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32"/>
      <c r="C999" s="2"/>
      <c r="D999" s="3"/>
      <c r="E999" s="2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32"/>
      <c r="C1000" s="2"/>
      <c r="D1000" s="3"/>
      <c r="E1000" s="2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3:J116" xr:uid="{00000000-0009-0000-0000-000005000000}">
    <sortState xmlns:xlrd2="http://schemas.microsoft.com/office/spreadsheetml/2017/richdata2" ref="A3:J116">
      <sortCondition ref="C3:C116"/>
    </sortState>
  </autoFilter>
  <conditionalFormatting sqref="I4:I127">
    <cfRule type="cellIs" dxfId="0" priority="1" operator="lessThan">
      <formula>0</formula>
    </cfRule>
  </conditionalFormatting>
  <pageMargins left="0.7" right="0.7" top="0.75" bottom="0.75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KF steg 1 P18</vt:lpstr>
      <vt:lpstr>KF steg 1 F18</vt:lpstr>
      <vt:lpstr>KF steg 1 F16 </vt:lpstr>
      <vt:lpstr>KF steg 1 P16</vt:lpstr>
      <vt:lpstr>KF steg 1 P14</vt:lpstr>
      <vt:lpstr>KF steg 1 F14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Niklas Axvallen (Handboll)</cp:lastModifiedBy>
  <dcterms:created xsi:type="dcterms:W3CDTF">2019-09-22T17:39:16Z</dcterms:created>
  <dcterms:modified xsi:type="dcterms:W3CDTF">2023-12-12T17:42:50Z</dcterms:modified>
</cp:coreProperties>
</file>