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iklas\Documents\USM 2023-2024\"/>
    </mc:Choice>
  </mc:AlternateContent>
  <xr:revisionPtr revIDLastSave="0" documentId="13_ncr:1_{C4A3C4AF-91D7-48E5-9EDD-8086697AA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F steg 3 P18" sheetId="1" r:id="rId1"/>
    <sheet name="KF steg 3 F18" sheetId="2" r:id="rId2"/>
    <sheet name="KF Steg 3 P16" sheetId="4" r:id="rId3"/>
    <sheet name="KF steg 3 F16 " sheetId="3" r:id="rId4"/>
    <sheet name="KF Steg 3 F14" sheetId="5" r:id="rId5"/>
    <sheet name="KF Steg 3 P14" sheetId="6" r:id="rId6"/>
  </sheets>
  <definedNames>
    <definedName name="_xlnm._FilterDatabase" localSheetId="4" hidden="1">'KF Steg 3 F14'!$A$3:$J$3</definedName>
    <definedName name="_xlnm._FilterDatabase" localSheetId="3" hidden="1">'KF steg 3 F16 '!$A$3:$J$63</definedName>
    <definedName name="_xlnm._FilterDatabase" localSheetId="1" hidden="1">'KF steg 3 F18'!$A$3:$J$44</definedName>
    <definedName name="_xlnm._FilterDatabase" localSheetId="5" hidden="1">'KF Steg 3 P14'!$A$3:$J$3</definedName>
    <definedName name="_xlnm._FilterDatabase" localSheetId="2" hidden="1">'KF Steg 3 P16'!$A$3:$J$3</definedName>
    <definedName name="_xlnm._FilterDatabase" localSheetId="0" hidden="1">'KF steg 3 P18'!$A$3:$J$45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bhZcCy2lkqxFqGCkaN1mI0K5dFln6fBLQeedjnnyMO8="/>
    </ext>
  </extLst>
</workbook>
</file>

<file path=xl/calcChain.xml><?xml version="1.0" encoding="utf-8"?>
<calcChain xmlns="http://schemas.openxmlformats.org/spreadsheetml/2006/main">
  <c r="F33" i="3" l="1"/>
  <c r="F105" i="5"/>
  <c r="F27" i="2"/>
  <c r="H27" i="2"/>
  <c r="F121" i="5"/>
  <c r="H68" i="6" l="1"/>
  <c r="H69" i="6" s="1"/>
  <c r="H70" i="6" s="1"/>
  <c r="H71" i="6" s="1"/>
  <c r="H72" i="6" s="1"/>
  <c r="H73" i="6"/>
  <c r="H78" i="6"/>
  <c r="H79" i="6" s="1"/>
  <c r="H80" i="6" s="1"/>
  <c r="H81" i="6" s="1"/>
  <c r="H82" i="6" s="1"/>
  <c r="H83" i="6"/>
  <c r="H84" i="6" s="1"/>
  <c r="H85" i="6" s="1"/>
  <c r="H86" i="6" s="1"/>
  <c r="H87" i="6" s="1"/>
  <c r="H88" i="6"/>
  <c r="H89" i="6" s="1"/>
  <c r="H90" i="6" s="1"/>
  <c r="H91" i="6" s="1"/>
  <c r="H92" i="6" s="1"/>
  <c r="H93" i="6"/>
  <c r="H94" i="6" s="1"/>
  <c r="H95" i="6" s="1"/>
  <c r="H96" i="6" s="1"/>
  <c r="H97" i="6" s="1"/>
  <c r="H98" i="6"/>
  <c r="H99" i="6" s="1"/>
  <c r="H100" i="6" s="1"/>
  <c r="H101" i="6" s="1"/>
  <c r="H102" i="6" s="1"/>
  <c r="H74" i="6"/>
  <c r="H75" i="6" s="1"/>
  <c r="H76" i="6" s="1"/>
  <c r="H77" i="6" s="1"/>
  <c r="H61" i="6"/>
  <c r="H62" i="6" s="1"/>
  <c r="H63" i="6" s="1"/>
  <c r="H53" i="6"/>
  <c r="H54" i="6" s="1"/>
  <c r="H55" i="6" s="1"/>
  <c r="H37" i="6"/>
  <c r="H38" i="6" s="1"/>
  <c r="H39" i="6" s="1"/>
  <c r="H33" i="6"/>
  <c r="H34" i="6" s="1"/>
  <c r="H35" i="6" s="1"/>
  <c r="H21" i="6"/>
  <c r="H22" i="6" s="1"/>
  <c r="H23" i="6" s="1"/>
  <c r="H64" i="6"/>
  <c r="H65" i="6" s="1"/>
  <c r="H66" i="6" s="1"/>
  <c r="H67" i="6" s="1"/>
  <c r="H60" i="6"/>
  <c r="H56" i="6"/>
  <c r="H57" i="6" s="1"/>
  <c r="H58" i="6" s="1"/>
  <c r="H59" i="6" s="1"/>
  <c r="H52" i="6"/>
  <c r="H48" i="6"/>
  <c r="H49" i="6" s="1"/>
  <c r="H50" i="6" s="1"/>
  <c r="H51" i="6" s="1"/>
  <c r="H44" i="6"/>
  <c r="H45" i="6" s="1"/>
  <c r="H46" i="6" s="1"/>
  <c r="H47" i="6" s="1"/>
  <c r="H40" i="6"/>
  <c r="H41" i="6" s="1"/>
  <c r="H42" i="6" s="1"/>
  <c r="H43" i="6" s="1"/>
  <c r="H36" i="6"/>
  <c r="H32" i="6"/>
  <c r="H28" i="6"/>
  <c r="H29" i="6" s="1"/>
  <c r="H30" i="6" s="1"/>
  <c r="H31" i="6" s="1"/>
  <c r="H24" i="6"/>
  <c r="H25" i="6" s="1"/>
  <c r="H26" i="6" s="1"/>
  <c r="H27" i="6" s="1"/>
  <c r="H20" i="6"/>
  <c r="H16" i="6"/>
  <c r="H17" i="6" s="1"/>
  <c r="H18" i="6" s="1"/>
  <c r="H19" i="6" s="1"/>
  <c r="H12" i="6"/>
  <c r="H13" i="6" s="1"/>
  <c r="H14" i="6" s="1"/>
  <c r="H15" i="6" s="1"/>
  <c r="H8" i="6"/>
  <c r="H9" i="6" s="1"/>
  <c r="H10" i="6" s="1"/>
  <c r="H11" i="6" s="1"/>
  <c r="H4" i="6"/>
  <c r="H5" i="6" s="1"/>
  <c r="H6" i="6" s="1"/>
  <c r="H7" i="6" s="1"/>
  <c r="F64" i="6"/>
  <c r="F101" i="6"/>
  <c r="F45" i="6"/>
  <c r="F91" i="6"/>
  <c r="F4" i="6"/>
  <c r="F14" i="6"/>
  <c r="F81" i="6"/>
  <c r="F75" i="6"/>
  <c r="F59" i="6"/>
  <c r="F16" i="6"/>
  <c r="F20" i="6"/>
  <c r="F43" i="6"/>
  <c r="F40" i="6"/>
  <c r="F98" i="6"/>
  <c r="F22" i="6"/>
  <c r="F99" i="6"/>
  <c r="F50" i="6"/>
  <c r="F87" i="6"/>
  <c r="F67" i="6"/>
  <c r="F26" i="6"/>
  <c r="F9" i="6"/>
  <c r="F90" i="6"/>
  <c r="F7" i="6"/>
  <c r="F55" i="6"/>
  <c r="F95" i="6"/>
  <c r="F80" i="6"/>
  <c r="F68" i="6"/>
  <c r="F97" i="6"/>
  <c r="F8" i="6"/>
  <c r="F70" i="6"/>
  <c r="F41" i="6"/>
  <c r="F19" i="6"/>
  <c r="F61" i="6"/>
  <c r="F54" i="6"/>
  <c r="F44" i="6"/>
  <c r="F86" i="6"/>
  <c r="F89" i="6"/>
  <c r="F6" i="6"/>
  <c r="F15" i="6"/>
  <c r="F84" i="6"/>
  <c r="F65" i="6"/>
  <c r="F57" i="6"/>
  <c r="F46" i="6"/>
  <c r="F35" i="6"/>
  <c r="F102" i="6"/>
  <c r="F56" i="6"/>
  <c r="F73" i="6"/>
  <c r="F25" i="6"/>
  <c r="F72" i="6"/>
  <c r="F23" i="6"/>
  <c r="F28" i="6"/>
  <c r="F92" i="6"/>
  <c r="F37" i="6"/>
  <c r="F12" i="6"/>
  <c r="F33" i="6"/>
  <c r="F42" i="6"/>
  <c r="F51" i="6"/>
  <c r="F18" i="6"/>
  <c r="F88" i="6"/>
  <c r="F58" i="6"/>
  <c r="F77" i="6"/>
  <c r="F93" i="6"/>
  <c r="F10" i="6"/>
  <c r="F85" i="6"/>
  <c r="F48" i="6"/>
  <c r="F11" i="6"/>
  <c r="F17" i="6"/>
  <c r="F21" i="6"/>
  <c r="F82" i="6"/>
  <c r="F49" i="6"/>
  <c r="F24" i="6"/>
  <c r="F62" i="6"/>
  <c r="F94" i="6"/>
  <c r="F76" i="6"/>
  <c r="F47" i="6"/>
  <c r="F27" i="6"/>
  <c r="F30" i="6"/>
  <c r="F83" i="6"/>
  <c r="F38" i="6"/>
  <c r="F32" i="6"/>
  <c r="F52" i="6"/>
  <c r="F78" i="6"/>
  <c r="F69" i="6"/>
  <c r="F63" i="6"/>
  <c r="F66" i="6"/>
  <c r="F74" i="6"/>
  <c r="F29" i="6"/>
  <c r="F100" i="6"/>
  <c r="F13" i="6"/>
  <c r="F53" i="6"/>
  <c r="F39" i="6"/>
  <c r="F31" i="6"/>
  <c r="F96" i="6"/>
  <c r="F60" i="6"/>
  <c r="F5" i="6"/>
  <c r="F71" i="6"/>
  <c r="F79" i="6"/>
  <c r="F36" i="6"/>
  <c r="F34" i="6"/>
  <c r="H112" i="5"/>
  <c r="H113" i="5" s="1"/>
  <c r="H114" i="5" s="1"/>
  <c r="H100" i="5"/>
  <c r="H101" i="5" s="1"/>
  <c r="H102" i="5" s="1"/>
  <c r="H37" i="5"/>
  <c r="H38" i="5" s="1"/>
  <c r="H39" i="5" s="1"/>
  <c r="H17" i="5"/>
  <c r="H18" i="5" s="1"/>
  <c r="H19" i="5" s="1"/>
  <c r="H119" i="5"/>
  <c r="H120" i="5" s="1"/>
  <c r="H121" i="5" s="1"/>
  <c r="H122" i="5" s="1"/>
  <c r="H115" i="5"/>
  <c r="H116" i="5" s="1"/>
  <c r="H117" i="5" s="1"/>
  <c r="H118" i="5" s="1"/>
  <c r="H111" i="5"/>
  <c r="H107" i="5"/>
  <c r="H108" i="5" s="1"/>
  <c r="H109" i="5" s="1"/>
  <c r="H110" i="5" s="1"/>
  <c r="H103" i="5"/>
  <c r="H104" i="5" s="1"/>
  <c r="H105" i="5" s="1"/>
  <c r="H106" i="5" s="1"/>
  <c r="H99" i="5"/>
  <c r="H95" i="5"/>
  <c r="H96" i="5" s="1"/>
  <c r="H97" i="5" s="1"/>
  <c r="H98" i="5" s="1"/>
  <c r="H92" i="5"/>
  <c r="H93" i="5" s="1"/>
  <c r="H94" i="5" s="1"/>
  <c r="H88" i="5"/>
  <c r="H89" i="5" s="1"/>
  <c r="H90" i="5" s="1"/>
  <c r="H91" i="5" s="1"/>
  <c r="H84" i="5"/>
  <c r="H85" i="5" s="1"/>
  <c r="H86" i="5" s="1"/>
  <c r="H87" i="5" s="1"/>
  <c r="H80" i="5"/>
  <c r="H81" i="5" s="1"/>
  <c r="H82" i="5" s="1"/>
  <c r="H83" i="5" s="1"/>
  <c r="H76" i="5"/>
  <c r="H77" i="5" s="1"/>
  <c r="H78" i="5" s="1"/>
  <c r="H79" i="5" s="1"/>
  <c r="H72" i="5"/>
  <c r="H73" i="5" s="1"/>
  <c r="H74" i="5" s="1"/>
  <c r="H75" i="5" s="1"/>
  <c r="H64" i="5"/>
  <c r="H65" i="5" s="1"/>
  <c r="H66" i="5" s="1"/>
  <c r="H67" i="5" s="1"/>
  <c r="H68" i="5" s="1"/>
  <c r="H69" i="5" s="1"/>
  <c r="H70" i="5" s="1"/>
  <c r="H71" i="5" s="1"/>
  <c r="H60" i="5"/>
  <c r="H61" i="5" s="1"/>
  <c r="H62" i="5" s="1"/>
  <c r="H63" i="5" s="1"/>
  <c r="H56" i="5"/>
  <c r="H57" i="5" s="1"/>
  <c r="H58" i="5" s="1"/>
  <c r="H59" i="5" s="1"/>
  <c r="H52" i="5"/>
  <c r="H53" i="5" s="1"/>
  <c r="H54" i="5" s="1"/>
  <c r="H55" i="5" s="1"/>
  <c r="H48" i="5"/>
  <c r="H49" i="5" s="1"/>
  <c r="H50" i="5" s="1"/>
  <c r="H51" i="5" s="1"/>
  <c r="H44" i="5"/>
  <c r="H45" i="5" s="1"/>
  <c r="H46" i="5" s="1"/>
  <c r="H47" i="5" s="1"/>
  <c r="H40" i="5"/>
  <c r="H41" i="5" s="1"/>
  <c r="H42" i="5" s="1"/>
  <c r="H43" i="5" s="1"/>
  <c r="H36" i="5"/>
  <c r="H32" i="5"/>
  <c r="H33" i="5" s="1"/>
  <c r="H34" i="5" s="1"/>
  <c r="H35" i="5" s="1"/>
  <c r="H28" i="5"/>
  <c r="H29" i="5" s="1"/>
  <c r="H30" i="5" s="1"/>
  <c r="H31" i="5" s="1"/>
  <c r="H24" i="5"/>
  <c r="H25" i="5" s="1"/>
  <c r="H26" i="5" s="1"/>
  <c r="H27" i="5" s="1"/>
  <c r="H20" i="5"/>
  <c r="H21" i="5" s="1"/>
  <c r="H22" i="5" s="1"/>
  <c r="H23" i="5" s="1"/>
  <c r="H16" i="5"/>
  <c r="H12" i="5"/>
  <c r="H13" i="5" s="1"/>
  <c r="H14" i="5" s="1"/>
  <c r="H15" i="5" s="1"/>
  <c r="H8" i="5"/>
  <c r="H9" i="5" s="1"/>
  <c r="H10" i="5" s="1"/>
  <c r="H11" i="5" s="1"/>
  <c r="H4" i="5"/>
  <c r="H5" i="5" s="1"/>
  <c r="H6" i="5" s="1"/>
  <c r="H7" i="5" s="1"/>
  <c r="F104" i="5"/>
  <c r="F95" i="5"/>
  <c r="F69" i="5"/>
  <c r="F116" i="5"/>
  <c r="F93" i="5"/>
  <c r="F7" i="5"/>
  <c r="F60" i="5"/>
  <c r="F47" i="5"/>
  <c r="F62" i="5"/>
  <c r="F17" i="5"/>
  <c r="F73" i="5"/>
  <c r="F48" i="5"/>
  <c r="F40" i="5"/>
  <c r="F75" i="5"/>
  <c r="F26" i="5"/>
  <c r="F122" i="5"/>
  <c r="F61" i="5"/>
  <c r="F13" i="5"/>
  <c r="F23" i="5"/>
  <c r="F84" i="5"/>
  <c r="F97" i="5"/>
  <c r="F65" i="5"/>
  <c r="F91" i="5"/>
  <c r="F27" i="5"/>
  <c r="F120" i="5"/>
  <c r="F109" i="5"/>
  <c r="F78" i="5"/>
  <c r="F22" i="5"/>
  <c r="F103" i="5"/>
  <c r="F34" i="5"/>
  <c r="F36" i="5"/>
  <c r="F49" i="5"/>
  <c r="F110" i="5"/>
  <c r="F35" i="5"/>
  <c r="F28" i="5"/>
  <c r="F16" i="5"/>
  <c r="F64" i="5"/>
  <c r="F19" i="5"/>
  <c r="F4" i="5"/>
  <c r="F14" i="5"/>
  <c r="F68" i="5"/>
  <c r="F31" i="5"/>
  <c r="F29" i="5"/>
  <c r="F8" i="5"/>
  <c r="F114" i="5"/>
  <c r="F53" i="5"/>
  <c r="F107" i="5"/>
  <c r="F12" i="5"/>
  <c r="F100" i="5"/>
  <c r="F63" i="5"/>
  <c r="F18" i="5"/>
  <c r="F30" i="5"/>
  <c r="F11" i="5"/>
  <c r="F87" i="5"/>
  <c r="F67" i="5"/>
  <c r="F94" i="5"/>
  <c r="F99" i="5"/>
  <c r="F43" i="5"/>
  <c r="F39" i="5"/>
  <c r="F80" i="5"/>
  <c r="F38" i="5"/>
  <c r="F85" i="5"/>
  <c r="F115" i="5"/>
  <c r="F5" i="5"/>
  <c r="F111" i="5"/>
  <c r="F72" i="5"/>
  <c r="F101" i="5"/>
  <c r="F118" i="5"/>
  <c r="F70" i="5"/>
  <c r="F42" i="5"/>
  <c r="F81" i="5"/>
  <c r="F76" i="5"/>
  <c r="F54" i="5"/>
  <c r="F37" i="5"/>
  <c r="F88" i="5"/>
  <c r="F83" i="5"/>
  <c r="F45" i="5"/>
  <c r="F86" i="5"/>
  <c r="F44" i="5"/>
  <c r="F74" i="5"/>
  <c r="F9" i="5"/>
  <c r="F66" i="5"/>
  <c r="F82" i="5"/>
  <c r="F77" i="5"/>
  <c r="F90" i="5"/>
  <c r="F119" i="5"/>
  <c r="F57" i="5"/>
  <c r="F33" i="5"/>
  <c r="F79" i="5"/>
  <c r="F50" i="5"/>
  <c r="F20" i="5"/>
  <c r="F71" i="5"/>
  <c r="F113" i="5"/>
  <c r="F92" i="5"/>
  <c r="F56" i="5"/>
  <c r="F41" i="5"/>
  <c r="F112" i="5"/>
  <c r="F102" i="5"/>
  <c r="F96" i="5"/>
  <c r="F25" i="5"/>
  <c r="F51" i="5"/>
  <c r="F117" i="5"/>
  <c r="F46" i="5"/>
  <c r="F21" i="5"/>
  <c r="F15" i="5"/>
  <c r="F106" i="5"/>
  <c r="F10" i="5"/>
  <c r="F58" i="5"/>
  <c r="F32" i="5"/>
  <c r="F108" i="5"/>
  <c r="F55" i="5"/>
  <c r="F89" i="5"/>
  <c r="F52" i="5"/>
  <c r="F98" i="5"/>
  <c r="F59" i="5"/>
  <c r="F24" i="5"/>
  <c r="F6" i="5"/>
  <c r="F54" i="4"/>
  <c r="H50" i="4"/>
  <c r="H51" i="4" s="1"/>
  <c r="H52" i="4" s="1"/>
  <c r="H53" i="4" s="1"/>
  <c r="H45" i="4"/>
  <c r="H46" i="4" s="1"/>
  <c r="H47" i="4" s="1"/>
  <c r="H48" i="4" s="1"/>
  <c r="H35" i="4"/>
  <c r="H36" i="4" s="1"/>
  <c r="H37" i="4" s="1"/>
  <c r="H38" i="4" s="1"/>
  <c r="H25" i="4"/>
  <c r="H26" i="4" s="1"/>
  <c r="H27" i="4" s="1"/>
  <c r="H28" i="4" s="1"/>
  <c r="H49" i="4"/>
  <c r="H44" i="4"/>
  <c r="H39" i="4"/>
  <c r="H40" i="4" s="1"/>
  <c r="H41" i="4" s="1"/>
  <c r="H42" i="4" s="1"/>
  <c r="H43" i="4" s="1"/>
  <c r="H34" i="4"/>
  <c r="H29" i="4"/>
  <c r="H30" i="4" s="1"/>
  <c r="H31" i="4" s="1"/>
  <c r="H32" i="4" s="1"/>
  <c r="H33" i="4" s="1"/>
  <c r="H24" i="4"/>
  <c r="H19" i="4"/>
  <c r="H20" i="4" s="1"/>
  <c r="H21" i="4" s="1"/>
  <c r="H22" i="4" s="1"/>
  <c r="H23" i="4" s="1"/>
  <c r="H14" i="4"/>
  <c r="H15" i="4" s="1"/>
  <c r="H16" i="4" s="1"/>
  <c r="H17" i="4" s="1"/>
  <c r="H18" i="4" s="1"/>
  <c r="H9" i="4"/>
  <c r="H10" i="4" s="1"/>
  <c r="H11" i="4" s="1"/>
  <c r="H12" i="4" s="1"/>
  <c r="H13" i="4" s="1"/>
  <c r="H4" i="4"/>
  <c r="F49" i="4"/>
  <c r="F32" i="4"/>
  <c r="F40" i="4"/>
  <c r="F8" i="4"/>
  <c r="F52" i="4"/>
  <c r="F25" i="4"/>
  <c r="F29" i="4"/>
  <c r="F4" i="4"/>
  <c r="F21" i="4"/>
  <c r="F44" i="4"/>
  <c r="F27" i="4"/>
  <c r="F12" i="4"/>
  <c r="F34" i="4"/>
  <c r="F18" i="4"/>
  <c r="F19" i="4"/>
  <c r="F51" i="4"/>
  <c r="F47" i="4"/>
  <c r="F11" i="4"/>
  <c r="F43" i="4"/>
  <c r="F24" i="4"/>
  <c r="F5" i="4"/>
  <c r="F48" i="4"/>
  <c r="F50" i="4"/>
  <c r="F17" i="4"/>
  <c r="F23" i="4"/>
  <c r="F42" i="4"/>
  <c r="F36" i="4"/>
  <c r="F33" i="4"/>
  <c r="F35" i="4"/>
  <c r="F15" i="4"/>
  <c r="F10" i="4"/>
  <c r="F46" i="4"/>
  <c r="F26" i="4"/>
  <c r="F22" i="4"/>
  <c r="F28" i="4"/>
  <c r="F14" i="4"/>
  <c r="F9" i="4"/>
  <c r="F30" i="4"/>
  <c r="F16" i="4"/>
  <c r="F31" i="4"/>
  <c r="F38" i="4"/>
  <c r="F39" i="4"/>
  <c r="F7" i="4"/>
  <c r="F53" i="4"/>
  <c r="F20" i="4"/>
  <c r="F6" i="4"/>
  <c r="F13" i="4"/>
  <c r="F37" i="4"/>
  <c r="F41" i="4"/>
  <c r="F45" i="4"/>
  <c r="H5" i="4" l="1"/>
  <c r="H6" i="4" s="1"/>
  <c r="H7" i="4" s="1"/>
  <c r="H8" i="4" s="1"/>
  <c r="F103" i="6"/>
  <c r="F123" i="5"/>
  <c r="H54" i="4" l="1"/>
  <c r="F44" i="2" l="1"/>
  <c r="F43" i="2"/>
  <c r="F42" i="2"/>
  <c r="F40" i="2"/>
  <c r="F39" i="2"/>
  <c r="F38" i="2"/>
  <c r="F36" i="2"/>
  <c r="F35" i="2"/>
  <c r="F34" i="2"/>
  <c r="F32" i="2"/>
  <c r="F31" i="2"/>
  <c r="F30" i="2"/>
  <c r="F28" i="2"/>
  <c r="F26" i="2"/>
  <c r="F25" i="2"/>
  <c r="F23" i="2"/>
  <c r="F22" i="2"/>
  <c r="F21" i="2"/>
  <c r="F19" i="2"/>
  <c r="F18" i="2"/>
  <c r="F17" i="2"/>
  <c r="F15" i="2"/>
  <c r="F14" i="2"/>
  <c r="F13" i="2"/>
  <c r="F11" i="2"/>
  <c r="F10" i="2"/>
  <c r="F9" i="2"/>
  <c r="F7" i="2"/>
  <c r="F6" i="2"/>
  <c r="H41" i="2"/>
  <c r="H42" i="2" s="1"/>
  <c r="H43" i="2" s="1"/>
  <c r="H44" i="2" s="1"/>
  <c r="H37" i="2"/>
  <c r="H38" i="2" s="1"/>
  <c r="H39" i="2" s="1"/>
  <c r="H40" i="2" s="1"/>
  <c r="H33" i="2"/>
  <c r="H34" i="2" s="1"/>
  <c r="H35" i="2" s="1"/>
  <c r="H36" i="2" s="1"/>
  <c r="H29" i="2"/>
  <c r="H30" i="2" s="1"/>
  <c r="H31" i="2" s="1"/>
  <c r="H32" i="2" s="1"/>
  <c r="H24" i="2"/>
  <c r="H25" i="2" s="1"/>
  <c r="H26" i="2" s="1"/>
  <c r="H20" i="2"/>
  <c r="H21" i="2" s="1"/>
  <c r="H22" i="2" s="1"/>
  <c r="H23" i="2" s="1"/>
  <c r="H16" i="2"/>
  <c r="H17" i="2" s="1"/>
  <c r="H18" i="2" s="1"/>
  <c r="H19" i="2" s="1"/>
  <c r="H12" i="2"/>
  <c r="H13" i="2" s="1"/>
  <c r="H14" i="2" s="1"/>
  <c r="H15" i="2" s="1"/>
  <c r="H8" i="2"/>
  <c r="H9" i="2" s="1"/>
  <c r="H10" i="2" s="1"/>
  <c r="H11" i="2" s="1"/>
  <c r="H4" i="2"/>
  <c r="H5" i="2" s="1"/>
  <c r="H6" i="2" s="1"/>
  <c r="H7" i="2" s="1"/>
  <c r="F40" i="1"/>
  <c r="F36" i="1"/>
  <c r="F32" i="1"/>
  <c r="F28" i="1"/>
  <c r="F24" i="1"/>
  <c r="F20" i="1"/>
  <c r="F16" i="1"/>
  <c r="F12" i="1"/>
  <c r="F8" i="1"/>
  <c r="F43" i="1"/>
  <c r="F42" i="1"/>
  <c r="F41" i="1"/>
  <c r="F39" i="1"/>
  <c r="F38" i="1"/>
  <c r="F37" i="1"/>
  <c r="F35" i="1"/>
  <c r="F34" i="1"/>
  <c r="F33" i="1"/>
  <c r="F31" i="1"/>
  <c r="F30" i="1"/>
  <c r="F29" i="1"/>
  <c r="F27" i="1"/>
  <c r="F26" i="1"/>
  <c r="F25" i="1"/>
  <c r="F23" i="1"/>
  <c r="F22" i="1"/>
  <c r="F21" i="1"/>
  <c r="F19" i="1"/>
  <c r="F18" i="1"/>
  <c r="F17" i="1"/>
  <c r="F15" i="1"/>
  <c r="F14" i="1"/>
  <c r="F13" i="1"/>
  <c r="F11" i="1"/>
  <c r="F10" i="1"/>
  <c r="F9" i="1"/>
  <c r="F7" i="1"/>
  <c r="F6" i="1"/>
  <c r="H40" i="1"/>
  <c r="H41" i="1" s="1"/>
  <c r="H42" i="1" s="1"/>
  <c r="H43" i="1" s="1"/>
  <c r="H36" i="1"/>
  <c r="H37" i="1" s="1"/>
  <c r="H38" i="1" s="1"/>
  <c r="H39" i="1" s="1"/>
  <c r="H32" i="1"/>
  <c r="H33" i="1" s="1"/>
  <c r="H34" i="1" s="1"/>
  <c r="H35" i="1" s="1"/>
  <c r="H28" i="1"/>
  <c r="H29" i="1" s="1"/>
  <c r="H30" i="1" s="1"/>
  <c r="H31" i="1" s="1"/>
  <c r="H24" i="1"/>
  <c r="H25" i="1" s="1"/>
  <c r="H26" i="1" s="1"/>
  <c r="H27" i="1" s="1"/>
  <c r="H20" i="1"/>
  <c r="H21" i="1" s="1"/>
  <c r="H22" i="1" s="1"/>
  <c r="H23" i="1" s="1"/>
  <c r="H16" i="1"/>
  <c r="H17" i="1" s="1"/>
  <c r="H18" i="1" s="1"/>
  <c r="H19" i="1" s="1"/>
  <c r="H12" i="1"/>
  <c r="H13" i="1" s="1"/>
  <c r="H14" i="1" s="1"/>
  <c r="H15" i="1" s="1"/>
  <c r="H8" i="1"/>
  <c r="H9" i="1" s="1"/>
  <c r="H10" i="1" s="1"/>
  <c r="H11" i="1" s="1"/>
  <c r="H58" i="3"/>
  <c r="H59" i="3" s="1"/>
  <c r="H60" i="3" s="1"/>
  <c r="H61" i="3" s="1"/>
  <c r="H62" i="3" s="1"/>
  <c r="H63" i="3" s="1"/>
  <c r="H52" i="3"/>
  <c r="H53" i="3" s="1"/>
  <c r="H54" i="3" s="1"/>
  <c r="H55" i="3" s="1"/>
  <c r="H56" i="3" s="1"/>
  <c r="H57" i="3" s="1"/>
  <c r="H46" i="3"/>
  <c r="H47" i="3" s="1"/>
  <c r="H48" i="3" s="1"/>
  <c r="H49" i="3" s="1"/>
  <c r="H50" i="3" s="1"/>
  <c r="H51" i="3" s="1"/>
  <c r="H40" i="3"/>
  <c r="H41" i="3" s="1"/>
  <c r="H42" i="3" s="1"/>
  <c r="H43" i="3" s="1"/>
  <c r="H44" i="3" s="1"/>
  <c r="H45" i="3" s="1"/>
  <c r="H34" i="3"/>
  <c r="H35" i="3" s="1"/>
  <c r="H36" i="3" s="1"/>
  <c r="H37" i="3" s="1"/>
  <c r="H38" i="3" s="1"/>
  <c r="H39" i="3" s="1"/>
  <c r="H28" i="3"/>
  <c r="H29" i="3" s="1"/>
  <c r="H30" i="3" s="1"/>
  <c r="H31" i="3" s="1"/>
  <c r="H32" i="3" s="1"/>
  <c r="H33" i="3" s="1"/>
  <c r="H22" i="3"/>
  <c r="H23" i="3" s="1"/>
  <c r="H24" i="3" s="1"/>
  <c r="H25" i="3" s="1"/>
  <c r="H26" i="3" s="1"/>
  <c r="H27" i="3" s="1"/>
  <c r="H16" i="3"/>
  <c r="H17" i="3" s="1"/>
  <c r="H18" i="3" s="1"/>
  <c r="H19" i="3" s="1"/>
  <c r="H20" i="3" s="1"/>
  <c r="H21" i="3" s="1"/>
  <c r="H10" i="3"/>
  <c r="H11" i="3" s="1"/>
  <c r="H12" i="3" s="1"/>
  <c r="H13" i="3" s="1"/>
  <c r="H14" i="3" s="1"/>
  <c r="H15" i="3" s="1"/>
  <c r="H4" i="3"/>
  <c r="H5" i="3" s="1"/>
  <c r="H6" i="3" s="1"/>
  <c r="H7" i="3" s="1"/>
  <c r="H8" i="3" s="1"/>
  <c r="H9" i="3" s="1"/>
  <c r="H4" i="1"/>
  <c r="H5" i="1" s="1"/>
  <c r="H6" i="1" s="1"/>
  <c r="H7" i="1" s="1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41" i="2"/>
  <c r="F37" i="2"/>
  <c r="F33" i="2"/>
  <c r="F29" i="2"/>
  <c r="F24" i="2"/>
  <c r="F20" i="2"/>
  <c r="F16" i="2"/>
  <c r="F12" i="2"/>
  <c r="F8" i="2"/>
  <c r="F5" i="2"/>
  <c r="F4" i="2"/>
  <c r="F5" i="1"/>
  <c r="F4" i="1"/>
  <c r="F44" i="1" l="1"/>
  <c r="F45" i="2"/>
  <c r="F64" i="3"/>
  <c r="H64" i="3" l="1"/>
  <c r="I64" i="3" s="1"/>
  <c r="I65" i="3" s="1"/>
  <c r="I52" i="3" l="1"/>
  <c r="I56" i="3"/>
  <c r="I14" i="3"/>
  <c r="I61" i="3"/>
  <c r="I58" i="3"/>
  <c r="I33" i="3"/>
  <c r="I60" i="3"/>
  <c r="I46" i="3"/>
  <c r="I27" i="3"/>
  <c r="I6" i="3"/>
  <c r="I32" i="3"/>
  <c r="I18" i="3"/>
  <c r="I4" i="3"/>
  <c r="I53" i="3"/>
  <c r="I57" i="3"/>
  <c r="I35" i="3"/>
  <c r="I15" i="3"/>
  <c r="I51" i="3"/>
  <c r="I26" i="3"/>
  <c r="I13" i="3"/>
  <c r="I48" i="3"/>
  <c r="I24" i="3"/>
  <c r="I42" i="3"/>
  <c r="I29" i="3"/>
  <c r="I37" i="3"/>
  <c r="I34" i="3"/>
  <c r="I21" i="3"/>
  <c r="I49" i="3"/>
  <c r="I22" i="3"/>
  <c r="I23" i="3"/>
  <c r="I9" i="3"/>
  <c r="I30" i="3"/>
  <c r="I63" i="3"/>
  <c r="I11" i="3"/>
  <c r="I54" i="3"/>
  <c r="I59" i="3"/>
  <c r="I31" i="3"/>
  <c r="I20" i="3"/>
  <c r="I16" i="3"/>
  <c r="I45" i="3"/>
  <c r="I44" i="3"/>
  <c r="I17" i="3"/>
  <c r="I39" i="3"/>
  <c r="I5" i="3"/>
  <c r="I19" i="3"/>
  <c r="I8" i="3"/>
  <c r="I36" i="3"/>
  <c r="I10" i="3"/>
  <c r="I7" i="3"/>
  <c r="I55" i="3"/>
  <c r="I62" i="3"/>
  <c r="I12" i="3"/>
  <c r="I50" i="3"/>
  <c r="I25" i="3"/>
  <c r="I28" i="3"/>
  <c r="I43" i="3"/>
  <c r="I38" i="3"/>
  <c r="I47" i="3"/>
  <c r="I40" i="3"/>
  <c r="I41" i="3"/>
  <c r="H44" i="1" l="1"/>
  <c r="I44" i="1" s="1"/>
  <c r="I45" i="1" s="1"/>
  <c r="H45" i="2"/>
  <c r="I45" i="2" s="1"/>
  <c r="I46" i="2" s="1"/>
  <c r="I27" i="2" s="1"/>
  <c r="I23" i="2" l="1"/>
  <c r="I15" i="2"/>
  <c r="I17" i="2"/>
  <c r="I26" i="2"/>
  <c r="I25" i="2"/>
  <c r="I37" i="2"/>
  <c r="I32" i="2"/>
  <c r="I5" i="2"/>
  <c r="I44" i="2"/>
  <c r="I4" i="2"/>
  <c r="I20" i="2"/>
  <c r="I41" i="2"/>
  <c r="I35" i="2"/>
  <c r="I24" i="2"/>
  <c r="I19" i="2"/>
  <c r="I6" i="2"/>
  <c r="I16" i="2"/>
  <c r="I30" i="2"/>
  <c r="I36" i="2"/>
  <c r="I34" i="2"/>
  <c r="I22" i="2"/>
  <c r="I28" i="2"/>
  <c r="I21" i="2"/>
  <c r="I33" i="2"/>
  <c r="I29" i="2"/>
  <c r="I43" i="2"/>
  <c r="I18" i="2"/>
  <c r="I39" i="2"/>
  <c r="I7" i="2"/>
  <c r="I31" i="2"/>
  <c r="I40" i="2"/>
  <c r="I9" i="2"/>
  <c r="I42" i="2"/>
  <c r="I38" i="2"/>
  <c r="I8" i="2"/>
  <c r="I10" i="2"/>
  <c r="I11" i="2"/>
  <c r="I12" i="2"/>
  <c r="I13" i="2"/>
  <c r="I40" i="1"/>
  <c r="I34" i="1"/>
  <c r="I4" i="1"/>
  <c r="I5" i="1"/>
  <c r="I24" i="1"/>
  <c r="I17" i="1"/>
  <c r="I42" i="1"/>
  <c r="I41" i="1"/>
  <c r="I19" i="1"/>
  <c r="I43" i="1"/>
  <c r="I23" i="1"/>
  <c r="I27" i="1"/>
  <c r="I9" i="1"/>
  <c r="I28" i="1"/>
  <c r="I12" i="1"/>
  <c r="I13" i="1"/>
  <c r="I29" i="1"/>
  <c r="I21" i="1"/>
  <c r="I25" i="1"/>
  <c r="I11" i="1"/>
  <c r="I16" i="1"/>
  <c r="I20" i="1"/>
  <c r="I22" i="1"/>
  <c r="I31" i="1"/>
  <c r="I8" i="1"/>
  <c r="I18" i="1"/>
  <c r="I26" i="1"/>
  <c r="I14" i="1"/>
  <c r="I30" i="1"/>
  <c r="I7" i="1"/>
  <c r="I10" i="1"/>
  <c r="I35" i="1"/>
  <c r="I6" i="1"/>
  <c r="I33" i="1"/>
  <c r="I15" i="1"/>
  <c r="I32" i="1"/>
  <c r="I37" i="1"/>
  <c r="I38" i="1"/>
  <c r="I39" i="1"/>
  <c r="I14" i="2"/>
  <c r="I36" i="1"/>
  <c r="I54" i="4" l="1"/>
  <c r="I55" i="4" l="1"/>
  <c r="I35" i="4" s="1"/>
  <c r="I14" i="4" l="1"/>
  <c r="I23" i="4"/>
  <c r="I44" i="4"/>
  <c r="I52" i="4"/>
  <c r="I42" i="4"/>
  <c r="I50" i="4"/>
  <c r="I13" i="4"/>
  <c r="I5" i="4"/>
  <c r="I26" i="4"/>
  <c r="I22" i="4"/>
  <c r="I18" i="4"/>
  <c r="I12" i="4"/>
  <c r="I39" i="4"/>
  <c r="I28" i="4"/>
  <c r="I37" i="4"/>
  <c r="I15" i="4"/>
  <c r="I17" i="4"/>
  <c r="I48" i="4"/>
  <c r="I49" i="4"/>
  <c r="I33" i="4"/>
  <c r="I47" i="4"/>
  <c r="I29" i="4"/>
  <c r="I41" i="4"/>
  <c r="I53" i="4"/>
  <c r="I7" i="4"/>
  <c r="I40" i="4"/>
  <c r="I21" i="4"/>
  <c r="I8" i="4"/>
  <c r="I46" i="4"/>
  <c r="I10" i="4"/>
  <c r="I36" i="4"/>
  <c r="I25" i="4"/>
  <c r="I34" i="4"/>
  <c r="I9" i="4"/>
  <c r="I4" i="4"/>
  <c r="I31" i="4"/>
  <c r="I32" i="4"/>
  <c r="I45" i="4"/>
  <c r="I24" i="4"/>
  <c r="I11" i="4"/>
  <c r="I20" i="4"/>
  <c r="I51" i="4"/>
  <c r="I6" i="4"/>
  <c r="I16" i="4"/>
  <c r="I19" i="4"/>
  <c r="I30" i="4"/>
  <c r="I43" i="4"/>
  <c r="I27" i="4"/>
  <c r="I38" i="4"/>
  <c r="H123" i="5"/>
  <c r="I123" i="5" s="1"/>
  <c r="I124" i="5" s="1"/>
  <c r="I6" i="5" l="1"/>
  <c r="I119" i="5"/>
  <c r="I48" i="5"/>
  <c r="I55" i="5"/>
  <c r="I52" i="5"/>
  <c r="I107" i="5"/>
  <c r="I93" i="5"/>
  <c r="I26" i="5"/>
  <c r="I66" i="5"/>
  <c r="I64" i="5"/>
  <c r="I39" i="5"/>
  <c r="I104" i="5"/>
  <c r="I34" i="5"/>
  <c r="I65" i="5"/>
  <c r="I101" i="5"/>
  <c r="I12" i="5"/>
  <c r="I17" i="5"/>
  <c r="I78" i="5"/>
  <c r="I40" i="5"/>
  <c r="I74" i="5"/>
  <c r="I75" i="5"/>
  <c r="I60" i="5"/>
  <c r="I62" i="5"/>
  <c r="I20" i="5"/>
  <c r="I70" i="5"/>
  <c r="I71" i="5"/>
  <c r="I91" i="5"/>
  <c r="I47" i="5"/>
  <c r="I49" i="5"/>
  <c r="I53" i="5"/>
  <c r="I79" i="5"/>
  <c r="I19" i="5"/>
  <c r="I54" i="5"/>
  <c r="I108" i="5"/>
  <c r="I38" i="5"/>
  <c r="I117" i="5"/>
  <c r="I58" i="5"/>
  <c r="I67" i="5"/>
  <c r="I9" i="5"/>
  <c r="I57" i="5"/>
  <c r="I24" i="5"/>
  <c r="I106" i="5"/>
  <c r="I99" i="5"/>
  <c r="I45" i="5"/>
  <c r="I100" i="5"/>
  <c r="I69" i="5"/>
  <c r="I89" i="5"/>
  <c r="I103" i="5"/>
  <c r="I4" i="5"/>
  <c r="I73" i="5"/>
  <c r="I18" i="5"/>
  <c r="I94" i="5"/>
  <c r="I43" i="5"/>
  <c r="I95" i="5"/>
  <c r="I23" i="5"/>
  <c r="I35" i="5"/>
  <c r="I37" i="5"/>
  <c r="I110" i="5"/>
  <c r="I88" i="5"/>
  <c r="I122" i="5"/>
  <c r="I13" i="5"/>
  <c r="I61" i="5"/>
  <c r="I116" i="5"/>
  <c r="I90" i="5"/>
  <c r="I92" i="5"/>
  <c r="I50" i="5"/>
  <c r="I30" i="5"/>
  <c r="I121" i="5"/>
  <c r="I59" i="5"/>
  <c r="I63" i="5"/>
  <c r="I85" i="5"/>
  <c r="I5" i="5"/>
  <c r="I14" i="5"/>
  <c r="I10" i="5"/>
  <c r="I76" i="5"/>
  <c r="I22" i="5"/>
  <c r="I111" i="5"/>
  <c r="I56" i="5"/>
  <c r="I118" i="5"/>
  <c r="I72" i="5"/>
  <c r="I96" i="5"/>
  <c r="I83" i="5"/>
  <c r="I80" i="5"/>
  <c r="I31" i="5"/>
  <c r="I36" i="5"/>
  <c r="I115" i="5"/>
  <c r="I11" i="5"/>
  <c r="I42" i="5"/>
  <c r="I86" i="5"/>
  <c r="I112" i="5"/>
  <c r="I32" i="5"/>
  <c r="I25" i="5"/>
  <c r="I77" i="5"/>
  <c r="I15" i="5"/>
  <c r="I87" i="5"/>
  <c r="I27" i="5"/>
  <c r="I28" i="5"/>
  <c r="I68" i="5"/>
  <c r="I21" i="5"/>
  <c r="I33" i="5"/>
  <c r="I98" i="5"/>
  <c r="I51" i="5"/>
  <c r="I82" i="5"/>
  <c r="I114" i="5"/>
  <c r="I120" i="5"/>
  <c r="I105" i="5"/>
  <c r="I29" i="5"/>
  <c r="I44" i="5"/>
  <c r="I41" i="5"/>
  <c r="I7" i="5"/>
  <c r="I97" i="5"/>
  <c r="I8" i="5"/>
  <c r="I81" i="5"/>
  <c r="I84" i="5"/>
  <c r="I113" i="5"/>
  <c r="I109" i="5"/>
  <c r="I46" i="5"/>
  <c r="I102" i="5"/>
  <c r="I16" i="5"/>
  <c r="H103" i="6" l="1"/>
  <c r="I103" i="6" s="1"/>
  <c r="I104" i="6" s="1"/>
  <c r="I81" i="6" l="1"/>
  <c r="I63" i="6"/>
  <c r="I92" i="6"/>
  <c r="I55" i="6"/>
  <c r="I61" i="6"/>
  <c r="I42" i="6"/>
  <c r="I87" i="6"/>
  <c r="I86" i="6"/>
  <c r="I83" i="6"/>
  <c r="I24" i="6"/>
  <c r="I13" i="6"/>
  <c r="I34" i="6"/>
  <c r="I97" i="6"/>
  <c r="I71" i="6"/>
  <c r="I91" i="6"/>
  <c r="I9" i="6"/>
  <c r="I85" i="6"/>
  <c r="I15" i="6"/>
  <c r="I64" i="6"/>
  <c r="I26" i="6"/>
  <c r="I57" i="6"/>
  <c r="I51" i="6"/>
  <c r="I46" i="6"/>
  <c r="I40" i="6"/>
  <c r="I72" i="6"/>
  <c r="I41" i="6"/>
  <c r="I39" i="6"/>
  <c r="I36" i="6"/>
  <c r="I94" i="6"/>
  <c r="I95" i="6"/>
  <c r="I23" i="6"/>
  <c r="I80" i="6"/>
  <c r="I54" i="6"/>
  <c r="I78" i="6"/>
  <c r="I45" i="6"/>
  <c r="I66" i="6"/>
  <c r="I29" i="6"/>
  <c r="I82" i="6"/>
  <c r="I59" i="6"/>
  <c r="I8" i="6"/>
  <c r="I37" i="6"/>
  <c r="I53" i="6"/>
  <c r="I19" i="6"/>
  <c r="I28" i="6"/>
  <c r="I17" i="6"/>
  <c r="I67" i="6"/>
  <c r="I6" i="6"/>
  <c r="I43" i="6"/>
  <c r="I27" i="6"/>
  <c r="I58" i="6"/>
  <c r="I25" i="6"/>
  <c r="I88" i="6"/>
  <c r="I89" i="6"/>
  <c r="I14" i="6"/>
  <c r="I100" i="6"/>
  <c r="I20" i="6"/>
  <c r="I70" i="6"/>
  <c r="I102" i="6"/>
  <c r="I74" i="6"/>
  <c r="I18" i="6"/>
  <c r="I79" i="6"/>
  <c r="I93" i="6"/>
  <c r="I38" i="6"/>
  <c r="I77" i="6"/>
  <c r="I73" i="6"/>
  <c r="I52" i="6"/>
  <c r="I11" i="6"/>
  <c r="I62" i="6"/>
  <c r="I76" i="6"/>
  <c r="I44" i="6"/>
  <c r="I56" i="6"/>
  <c r="I98" i="6"/>
  <c r="I49" i="6"/>
  <c r="I75" i="6"/>
  <c r="I50" i="6"/>
  <c r="I32" i="6"/>
  <c r="I5" i="6"/>
  <c r="I12" i="6"/>
  <c r="I48" i="6"/>
  <c r="I65" i="6"/>
  <c r="I10" i="6"/>
  <c r="I101" i="6"/>
  <c r="I7" i="6"/>
  <c r="I35" i="6"/>
  <c r="I47" i="6"/>
  <c r="I21" i="6"/>
  <c r="I69" i="6"/>
  <c r="I60" i="6"/>
  <c r="I16" i="6"/>
  <c r="I90" i="6"/>
  <c r="I4" i="6"/>
  <c r="I96" i="6"/>
  <c r="I68" i="6"/>
  <c r="I22" i="6"/>
  <c r="I84" i="6"/>
  <c r="I30" i="6"/>
  <c r="I31" i="6"/>
  <c r="I33" i="6"/>
  <c r="I99" i="6"/>
</calcChain>
</file>

<file path=xl/sharedStrings.xml><?xml version="1.0" encoding="utf-8"?>
<sst xmlns="http://schemas.openxmlformats.org/spreadsheetml/2006/main" count="700" uniqueCount="323">
  <si>
    <t>Kostnadsfördelning USM P18 steg 3</t>
  </si>
  <si>
    <t>Grupp</t>
  </si>
  <si>
    <t>Arrangörs-</t>
  </si>
  <si>
    <t>Lagets reskostnad</t>
  </si>
  <si>
    <t>Domarnas reskostnad</t>
  </si>
  <si>
    <t>Betala/</t>
  </si>
  <si>
    <t>Lag</t>
  </si>
  <si>
    <t>Förenings-ID</t>
  </si>
  <si>
    <t>steg 3</t>
  </si>
  <si>
    <t>bidrag</t>
  </si>
  <si>
    <t>Avstånd tor</t>
  </si>
  <si>
    <t>Kostnad</t>
  </si>
  <si>
    <t>Total</t>
  </si>
  <si>
    <t>Per lag</t>
  </si>
  <si>
    <t>Tillgodo</t>
  </si>
  <si>
    <t>Kommentarer</t>
  </si>
  <si>
    <t>Eskilstuna Guif IF</t>
  </si>
  <si>
    <t>1772</t>
  </si>
  <si>
    <t>HK eRPing</t>
  </si>
  <si>
    <t>11542</t>
  </si>
  <si>
    <t>Åkersberga HK</t>
  </si>
  <si>
    <t>Vassunda IF</t>
  </si>
  <si>
    <t>VästeråsIrsta HF</t>
  </si>
  <si>
    <t>IFK Tumba HK</t>
  </si>
  <si>
    <t>28899</t>
  </si>
  <si>
    <t>IK Sävehof</t>
  </si>
  <si>
    <t>11290</t>
  </si>
  <si>
    <t>Uppsala HK</t>
  </si>
  <si>
    <t>Halmstad HF</t>
  </si>
  <si>
    <t>11298</t>
  </si>
  <si>
    <t>Norrköpings HK</t>
  </si>
  <si>
    <t>28016</t>
  </si>
  <si>
    <t>HK Malmö</t>
  </si>
  <si>
    <t>40696</t>
  </si>
  <si>
    <t>Kungälvs HK</t>
  </si>
  <si>
    <t>11270</t>
  </si>
  <si>
    <t>Lödde Vikings HK</t>
  </si>
  <si>
    <t>HF Karlskrona</t>
  </si>
  <si>
    <t>IFK Bankeryd</t>
  </si>
  <si>
    <t xml:space="preserve">Lugi HF </t>
  </si>
  <si>
    <t>29244</t>
  </si>
  <si>
    <t>Ystads IF HF</t>
  </si>
  <si>
    <t>31064</t>
  </si>
  <si>
    <t>IFK Ystad HK</t>
  </si>
  <si>
    <t>KFUM Trollhättan</t>
  </si>
  <si>
    <t>11507</t>
  </si>
  <si>
    <t>HK Farmen</t>
  </si>
  <si>
    <t>HK Aranäs</t>
  </si>
  <si>
    <t>Skara HK</t>
  </si>
  <si>
    <t>LIF Lindesberg</t>
  </si>
  <si>
    <t>Borlänge HK</t>
  </si>
  <si>
    <t>11240</t>
  </si>
  <si>
    <t>Redbergslids IK</t>
  </si>
  <si>
    <t>3344</t>
  </si>
  <si>
    <t>IF Kristianstad</t>
  </si>
  <si>
    <t>H43 Lund HF</t>
  </si>
  <si>
    <t>51071</t>
  </si>
  <si>
    <t>HK Önnerediterna</t>
  </si>
  <si>
    <t>Torslanda HK</t>
  </si>
  <si>
    <t>IF Hallby HK</t>
  </si>
  <si>
    <t>OV Helsingborg HK</t>
  </si>
  <si>
    <t>11368</t>
  </si>
  <si>
    <t>Vinslövs HK</t>
  </si>
  <si>
    <t>HF SIF</t>
  </si>
  <si>
    <t>11481</t>
  </si>
  <si>
    <t>Alingsås HK</t>
  </si>
  <si>
    <t>11493</t>
  </si>
  <si>
    <t>Växjö HF</t>
  </si>
  <si>
    <t>Hammarby IF HF</t>
  </si>
  <si>
    <t>34930</t>
  </si>
  <si>
    <t>Tyresö Handboll</t>
  </si>
  <si>
    <t>45454</t>
  </si>
  <si>
    <t>Örebros SK HK Herr</t>
  </si>
  <si>
    <t>45569</t>
  </si>
  <si>
    <t>HK Silwing-Troja</t>
  </si>
  <si>
    <t>11437</t>
  </si>
  <si>
    <t xml:space="preserve">Önnereds HK </t>
  </si>
  <si>
    <t>21667</t>
  </si>
  <si>
    <t>Genomsnittskostnad:</t>
  </si>
  <si>
    <t>Kostnadsfördelning USM F18 steg 3</t>
  </si>
  <si>
    <t>2796</t>
  </si>
  <si>
    <t>Skövde HF</t>
  </si>
  <si>
    <t>11522</t>
  </si>
  <si>
    <t>Ludvika HF</t>
  </si>
  <si>
    <t>Norrköpings KvIK</t>
  </si>
  <si>
    <t>11553</t>
  </si>
  <si>
    <t>Skånela IF</t>
  </si>
  <si>
    <t>HK Ankaret</t>
  </si>
  <si>
    <t>GF Kroppskultur</t>
  </si>
  <si>
    <t>39265</t>
  </si>
  <si>
    <t>Kärra HF</t>
  </si>
  <si>
    <t>29197</t>
  </si>
  <si>
    <t>Höörs HK H 65</t>
  </si>
  <si>
    <t>11342</t>
  </si>
  <si>
    <t>Lugi HF</t>
  </si>
  <si>
    <t>Kristianstad HK</t>
  </si>
  <si>
    <t>36746</t>
  </si>
  <si>
    <t>11297</t>
  </si>
  <si>
    <t>IFK Kristianstad</t>
  </si>
  <si>
    <t>2269</t>
  </si>
  <si>
    <t>28344</t>
  </si>
  <si>
    <t>37257</t>
  </si>
  <si>
    <t>Skogås HK</t>
  </si>
  <si>
    <t>11438</t>
  </si>
  <si>
    <t>Stenungsunds HK</t>
  </si>
  <si>
    <t>20835</t>
  </si>
  <si>
    <t>Eslövs IK</t>
  </si>
  <si>
    <t>11532</t>
  </si>
  <si>
    <t>Skuru IK</t>
  </si>
  <si>
    <t>3650</t>
  </si>
  <si>
    <t>Önnereds HK</t>
  </si>
  <si>
    <t>31719</t>
  </si>
  <si>
    <t>IF Hellton Karlstad</t>
  </si>
  <si>
    <t>32650</t>
  </si>
  <si>
    <t>Huddinge HK</t>
  </si>
  <si>
    <t>11423</t>
  </si>
  <si>
    <t>Gökstens BK</t>
  </si>
  <si>
    <t>Årsta AIK HF</t>
  </si>
  <si>
    <t>Härnösands HK</t>
  </si>
  <si>
    <t>11559</t>
  </si>
  <si>
    <t>AIK</t>
  </si>
  <si>
    <t>39622</t>
  </si>
  <si>
    <t>Kostnadsfördelning USM F16 steg 3</t>
  </si>
  <si>
    <t>Eskilstuna Guif IF 2</t>
  </si>
  <si>
    <t>GT Söder HK</t>
  </si>
  <si>
    <t>IK Cyrus</t>
  </si>
  <si>
    <t>Sollentuna HK</t>
  </si>
  <si>
    <t>11439</t>
  </si>
  <si>
    <t>Västerviks HF</t>
  </si>
  <si>
    <t>44209</t>
  </si>
  <si>
    <t>Ludvika HF 1</t>
  </si>
  <si>
    <t>11243</t>
  </si>
  <si>
    <t>3660</t>
  </si>
  <si>
    <t xml:space="preserve">Kungälvs HK </t>
  </si>
  <si>
    <t>Skövde HF 1</t>
  </si>
  <si>
    <t xml:space="preserve">Hammarby IF HF </t>
  </si>
  <si>
    <t>Halmstad HF Röd</t>
  </si>
  <si>
    <t>Backa HK 1</t>
  </si>
  <si>
    <t>36046</t>
  </si>
  <si>
    <t>Stenungsunds HK Röd</t>
  </si>
  <si>
    <t>HK Aranäs vit</t>
  </si>
  <si>
    <t>Lugi HF 1</t>
  </si>
  <si>
    <t>Önnereds HK 2</t>
  </si>
  <si>
    <t>43601</t>
  </si>
  <si>
    <t>Alingsås HK 1</t>
  </si>
  <si>
    <t>BK Heid</t>
  </si>
  <si>
    <t>1992</t>
  </si>
  <si>
    <t>IF Hallby HK 2</t>
  </si>
  <si>
    <t>Ystad IF HF 1</t>
  </si>
  <si>
    <t>Habo HK</t>
  </si>
  <si>
    <t>IK Sävehof Svart</t>
  </si>
  <si>
    <t xml:space="preserve">RP IF Linköping </t>
  </si>
  <si>
    <t>11555</t>
  </si>
  <si>
    <t>Lugi HF 2</t>
  </si>
  <si>
    <t>Haninge HK</t>
  </si>
  <si>
    <t>1526</t>
  </si>
  <si>
    <t>Torslanda HK 2</t>
  </si>
  <si>
    <t>Skövde HF 2</t>
  </si>
  <si>
    <t>Torslanda HK 1</t>
  </si>
  <si>
    <t>HK Lidköping</t>
  </si>
  <si>
    <t>11509</t>
  </si>
  <si>
    <t>11327</t>
  </si>
  <si>
    <t>Täby HBK</t>
  </si>
  <si>
    <t>Önnereds HK 1</t>
  </si>
  <si>
    <t>HK Aranäs gul</t>
  </si>
  <si>
    <t>Lugi HF 3</t>
  </si>
  <si>
    <t>Ystads IF HF 2</t>
  </si>
  <si>
    <t>IK Sävehof Gul</t>
  </si>
  <si>
    <t>IF Hallby HK 1</t>
  </si>
  <si>
    <t>Enköpings HF</t>
  </si>
  <si>
    <t>11477</t>
  </si>
  <si>
    <t>GF Kroppskultur 1</t>
  </si>
  <si>
    <t>Bodens BK HF</t>
  </si>
  <si>
    <t>40516</t>
  </si>
  <si>
    <t xml:space="preserve">Huddinge HK </t>
  </si>
  <si>
    <t>IFK Malmö HF Gul</t>
  </si>
  <si>
    <t>23792</t>
  </si>
  <si>
    <t>Kungsängens SK</t>
  </si>
  <si>
    <t>2658</t>
  </si>
  <si>
    <t>IFK Malmö HF Vit</t>
  </si>
  <si>
    <t xml:space="preserve">Skuru IK </t>
  </si>
  <si>
    <t xml:space="preserve">Gökstens BK </t>
  </si>
  <si>
    <t>11467</t>
  </si>
  <si>
    <t>steg 1</t>
  </si>
  <si>
    <t xml:space="preserve">Borlänge HK </t>
  </si>
  <si>
    <t>Täby HBK 1</t>
  </si>
  <si>
    <t>11455</t>
  </si>
  <si>
    <t xml:space="preserve">LIF Lindesberg </t>
  </si>
  <si>
    <t>VästeråsIrsta HF 1</t>
  </si>
  <si>
    <t>Skåre HK</t>
  </si>
  <si>
    <t>29100</t>
  </si>
  <si>
    <t>Gimonäs Umeå IF</t>
  </si>
  <si>
    <t>IFK Nyköping</t>
  </si>
  <si>
    <t>2292</t>
  </si>
  <si>
    <t>Eslövs HF</t>
  </si>
  <si>
    <t>Redbergslids IK Vit</t>
  </si>
  <si>
    <t xml:space="preserve">IF Kristianstad </t>
  </si>
  <si>
    <t>11345</t>
  </si>
  <si>
    <t>Ystads IF HF 1</t>
  </si>
  <si>
    <t>Ljunghusens HK</t>
  </si>
  <si>
    <t>Lysekils HK</t>
  </si>
  <si>
    <t>11230</t>
  </si>
  <si>
    <t>Mölndals HF</t>
  </si>
  <si>
    <t>HP Tibro</t>
  </si>
  <si>
    <t>HK Aranäs blå</t>
  </si>
  <si>
    <t>HK Varberg</t>
  </si>
  <si>
    <t>IFK Skövde HK 1</t>
  </si>
  <si>
    <t>27211</t>
  </si>
  <si>
    <t xml:space="preserve">Åhus Handboll </t>
  </si>
  <si>
    <t>11408</t>
  </si>
  <si>
    <t>HK Järnvägen</t>
  </si>
  <si>
    <t>IK Sund</t>
  </si>
  <si>
    <t>11363</t>
  </si>
  <si>
    <t>11521</t>
  </si>
  <si>
    <t>Spånga HK</t>
  </si>
  <si>
    <t>IK Bolton</t>
  </si>
  <si>
    <t>Vallentuna HK</t>
  </si>
  <si>
    <t>HK Cliff</t>
  </si>
  <si>
    <t>Kiruna HK</t>
  </si>
  <si>
    <t>Rimbo HK Roslagen</t>
  </si>
  <si>
    <t>11479</t>
  </si>
  <si>
    <t>IFK Skövde HK 2</t>
  </si>
  <si>
    <t>Sundsvalls HK</t>
  </si>
  <si>
    <t>Eskilstuna Guif IF 1</t>
  </si>
  <si>
    <t>HK Country</t>
  </si>
  <si>
    <t>11497</t>
  </si>
  <si>
    <t>Kostnadsfördelning USM P16 steg 3</t>
  </si>
  <si>
    <t>Kostnadsfördelning USM F14 steg 1</t>
  </si>
  <si>
    <t>Skövde HF Vit</t>
  </si>
  <si>
    <t>IFK Kristinehamn 1</t>
  </si>
  <si>
    <t>IFK Mariefred</t>
  </si>
  <si>
    <t>Sundsvall HK</t>
  </si>
  <si>
    <t>Edsbyns IF HF</t>
  </si>
  <si>
    <t>Falu HK</t>
  </si>
  <si>
    <t>4337</t>
  </si>
  <si>
    <t>Stenungsunds HK 1</t>
  </si>
  <si>
    <t>Örebro SK U</t>
  </si>
  <si>
    <t>IFK Kristinehamn 2</t>
  </si>
  <si>
    <t>KFUM Kalmar HK</t>
  </si>
  <si>
    <t>HF Karlskrona Blå</t>
  </si>
  <si>
    <t>Kungälvs HK 2</t>
  </si>
  <si>
    <t>IK Lågan</t>
  </si>
  <si>
    <t>Mörrums GOIS HK</t>
  </si>
  <si>
    <t>Kungälvs HK 1</t>
  </si>
  <si>
    <t>Katrineholms AIK</t>
  </si>
  <si>
    <t>Vetlanda HF</t>
  </si>
  <si>
    <t>Åhus Handboll</t>
  </si>
  <si>
    <t>Staffanstorps HK</t>
  </si>
  <si>
    <t>Torslanda HK Röd</t>
  </si>
  <si>
    <t>Ale Handboll</t>
  </si>
  <si>
    <t>Vadstena HF</t>
  </si>
  <si>
    <t>HK Brukspôjkera</t>
  </si>
  <si>
    <t>Skara HF</t>
  </si>
  <si>
    <t>Bollstanäs SK</t>
  </si>
  <si>
    <t>Hammarby IF HF 1</t>
  </si>
  <si>
    <t>IK Baltichov Blå</t>
  </si>
  <si>
    <t>11256</t>
  </si>
  <si>
    <t>Tillberga IK Handboll</t>
  </si>
  <si>
    <t>IFK Hammarö</t>
  </si>
  <si>
    <t>11482</t>
  </si>
  <si>
    <t>Backa HK</t>
  </si>
  <si>
    <t>Hammarby IF HF 2</t>
  </si>
  <si>
    <t>Djurgårdshof IK</t>
  </si>
  <si>
    <t>IK Baltichov Vit</t>
  </si>
  <si>
    <t>Eksjö BK</t>
  </si>
  <si>
    <t>HK Ankaret Röd</t>
  </si>
  <si>
    <t>Torslanda HK Blå</t>
  </si>
  <si>
    <t>HK Ankaret Vit</t>
  </si>
  <si>
    <t>Stenungsunds HK 2</t>
  </si>
  <si>
    <t>Tollarps IF</t>
  </si>
  <si>
    <t>Vintrosa IS</t>
  </si>
  <si>
    <t>11411</t>
  </si>
  <si>
    <t>Skövde HF Röd</t>
  </si>
  <si>
    <t>Mantorps IF HF</t>
  </si>
  <si>
    <t>Bålsta IF</t>
  </si>
  <si>
    <t>Härnösands HK 2</t>
  </si>
  <si>
    <t>IFK Örebro</t>
  </si>
  <si>
    <t>Härnösands HK 1</t>
  </si>
  <si>
    <t>IFK Rättvik HK</t>
  </si>
  <si>
    <t>Arbrå HK</t>
  </si>
  <si>
    <t>Sannadals SK</t>
  </si>
  <si>
    <t>Kalix HK</t>
  </si>
  <si>
    <t>Strands IF</t>
  </si>
  <si>
    <t>Ramunder HK</t>
  </si>
  <si>
    <t>IFK Malmö HF</t>
  </si>
  <si>
    <t>HK Aranäs Vit</t>
  </si>
  <si>
    <t>NKIK Handboll Norrköping</t>
  </si>
  <si>
    <t>RP IF Linköping</t>
  </si>
  <si>
    <t>HK Aranäs Blå</t>
  </si>
  <si>
    <t>HK Guldkroken Hjo</t>
  </si>
  <si>
    <t>HF Karlskrona Svart</t>
  </si>
  <si>
    <t>Tingsryds HK</t>
  </si>
  <si>
    <t>Sen urdragning</t>
  </si>
  <si>
    <t>Melleruds HK</t>
  </si>
  <si>
    <t>Kostnadsfördelning USM P14 steg 1</t>
  </si>
  <si>
    <t>Brännans HF 1</t>
  </si>
  <si>
    <t>45765</t>
  </si>
  <si>
    <t>11560</t>
  </si>
  <si>
    <t>Enköping HF</t>
  </si>
  <si>
    <t>Jakobsbergs GOIF</t>
  </si>
  <si>
    <t>HP Skövde 90</t>
  </si>
  <si>
    <t>Arvika HK</t>
  </si>
  <si>
    <t xml:space="preserve">Täby HBK </t>
  </si>
  <si>
    <t>Höörs HK H65</t>
  </si>
  <si>
    <t>Marks HK</t>
  </si>
  <si>
    <t xml:space="preserve">HK Ankaret </t>
  </si>
  <si>
    <t>IK Baltichov</t>
  </si>
  <si>
    <t>HK Varberg Grön</t>
  </si>
  <si>
    <t>BK Heid Röd</t>
  </si>
  <si>
    <t>Dalby GIF</t>
  </si>
  <si>
    <t>Örebro SK U 1</t>
  </si>
  <si>
    <t>11338</t>
  </si>
  <si>
    <t xml:space="preserve">Halmstad HF </t>
  </si>
  <si>
    <t>Strömstad HK</t>
  </si>
  <si>
    <t>Stenungsunds HK Vit</t>
  </si>
  <si>
    <t>11414</t>
  </si>
  <si>
    <t>IFK Skövde HK Blå</t>
  </si>
  <si>
    <t>Örebro SK U 2</t>
  </si>
  <si>
    <t>Kävlinge HK</t>
  </si>
  <si>
    <t>11346</t>
  </si>
  <si>
    <t>26679</t>
  </si>
  <si>
    <t>IFK Skövde HK Vit</t>
  </si>
  <si>
    <t>HK Laponia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</si>
</sst>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2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 (Brödtext)"/>
    </font>
  </fonts>
  <fills count="7">
    <fill>
      <patternFill patternType="none"/>
    </fill>
    <fill>
      <patternFill patternType="gray125"/>
    </fill>
    <fill>
      <patternFill patternType="solid">
        <fgColor rgb="FF7A7A7A"/>
        <bgColor rgb="FF7A7A7A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7A7A7A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top"/>
    </xf>
    <xf numFmtId="0" fontId="15" fillId="5" borderId="0" xfId="0" applyFont="1" applyFill="1" applyAlignment="1">
      <alignment horizontal="left" vertical="center"/>
    </xf>
    <xf numFmtId="164" fontId="15" fillId="5" borderId="0" xfId="0" applyNumberFormat="1" applyFont="1" applyFill="1" applyAlignment="1">
      <alignment horizontal="left" vertical="center"/>
    </xf>
    <xf numFmtId="0" fontId="11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/>
    </xf>
    <xf numFmtId="0" fontId="12" fillId="6" borderId="0" xfId="0" applyFont="1" applyFill="1" applyAlignment="1">
      <alignment horizontal="left" vertical="center"/>
    </xf>
    <xf numFmtId="164" fontId="12" fillId="6" borderId="0" xfId="0" applyNumberFormat="1" applyFont="1" applyFill="1" applyAlignment="1">
      <alignment horizontal="left" vertical="center"/>
    </xf>
    <xf numFmtId="164" fontId="12" fillId="6" borderId="0" xfId="0" applyNumberFormat="1" applyFont="1" applyFill="1" applyAlignment="1">
      <alignment horizontal="right" vertical="center"/>
    </xf>
    <xf numFmtId="0" fontId="1" fillId="4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wrapText="1"/>
    </xf>
    <xf numFmtId="164" fontId="18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wrapText="1"/>
    </xf>
    <xf numFmtId="164" fontId="22" fillId="4" borderId="3" xfId="0" applyNumberFormat="1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5" fillId="5" borderId="0" xfId="0" applyFont="1" applyFill="1" applyAlignment="1">
      <alignment vertical="center"/>
    </xf>
    <xf numFmtId="0" fontId="11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/>
    <xf numFmtId="0" fontId="1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0" fontId="16" fillId="4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24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wrapText="1"/>
    </xf>
    <xf numFmtId="164" fontId="24" fillId="0" borderId="3" xfId="0" applyNumberFormat="1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wrapText="1"/>
    </xf>
    <xf numFmtId="0" fontId="24" fillId="0" borderId="3" xfId="0" applyFont="1" applyBorder="1" applyAlignment="1">
      <alignment vertical="center" wrapText="1"/>
    </xf>
    <xf numFmtId="0" fontId="22" fillId="4" borderId="3" xfId="0" applyFont="1" applyFill="1" applyBorder="1"/>
    <xf numFmtId="0" fontId="13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8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982"/>
  <sheetViews>
    <sheetView tabSelected="1" topLeftCell="A8" workbookViewId="0">
      <selection activeCell="F45" sqref="F45"/>
    </sheetView>
  </sheetViews>
  <sheetFormatPr defaultColWidth="14.42578125" defaultRowHeight="15" customHeight="1"/>
  <cols>
    <col min="1" max="1" width="28.42578125" customWidth="1"/>
    <col min="2" max="2" width="14.85546875" customWidth="1"/>
    <col min="3" max="3" width="9" customWidth="1"/>
    <col min="4" max="4" width="10" customWidth="1"/>
    <col min="5" max="5" width="11.140625" customWidth="1"/>
    <col min="6" max="6" width="10.85546875" customWidth="1"/>
    <col min="7" max="7" width="11.28515625" customWidth="1"/>
    <col min="8" max="8" width="13" customWidth="1"/>
    <col min="9" max="9" width="10.85546875" customWidth="1"/>
    <col min="10" max="10" width="35.140625" customWidth="1"/>
    <col min="11" max="11" width="10.140625" customWidth="1"/>
    <col min="12" max="26" width="8.85546875" customWidth="1"/>
  </cols>
  <sheetData>
    <row r="1" spans="1:26" ht="31.5">
      <c r="A1" s="1" t="s">
        <v>0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8" t="s">
        <v>16</v>
      </c>
      <c r="B4" s="20" t="s">
        <v>17</v>
      </c>
      <c r="C4" s="18">
        <v>1</v>
      </c>
      <c r="D4" s="19">
        <v>6000</v>
      </c>
      <c r="E4" s="18"/>
      <c r="F4" s="19">
        <f t="shared" ref="F4:F43" si="0">(E4*75)+D4</f>
        <v>6000</v>
      </c>
      <c r="G4" s="19">
        <v>4403</v>
      </c>
      <c r="H4" s="19">
        <f>G4/4</f>
        <v>1100.75</v>
      </c>
      <c r="I4" s="19">
        <f>F4+H4-$I$45</f>
        <v>2523.8249999999998</v>
      </c>
      <c r="J4" s="2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>
      <c r="A5" s="21" t="s">
        <v>18</v>
      </c>
      <c r="B5" s="22" t="s">
        <v>19</v>
      </c>
      <c r="C5" s="11">
        <v>1</v>
      </c>
      <c r="D5" s="13"/>
      <c r="E5" s="11">
        <v>30</v>
      </c>
      <c r="F5" s="13">
        <f t="shared" si="0"/>
        <v>2250</v>
      </c>
      <c r="G5" s="13"/>
      <c r="H5" s="13">
        <f t="shared" ref="H5:H43" si="1">H4</f>
        <v>1100.75</v>
      </c>
      <c r="I5" s="13">
        <f>F5+H5-$I$45</f>
        <v>-1226.1750000000002</v>
      </c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1" t="s">
        <v>20</v>
      </c>
      <c r="B6" s="22">
        <v>21402</v>
      </c>
      <c r="C6" s="11">
        <v>1</v>
      </c>
      <c r="D6" s="13"/>
      <c r="E6" s="11">
        <v>29</v>
      </c>
      <c r="F6" s="13">
        <f t="shared" si="0"/>
        <v>2175</v>
      </c>
      <c r="G6" s="13"/>
      <c r="H6" s="13">
        <f t="shared" si="1"/>
        <v>1100.75</v>
      </c>
      <c r="I6" s="13">
        <f>F6+H6-$I$45</f>
        <v>-1301.1750000000002</v>
      </c>
      <c r="J6" s="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" t="s">
        <v>21</v>
      </c>
      <c r="B7" s="11">
        <v>4337</v>
      </c>
      <c r="C7" s="11">
        <v>1</v>
      </c>
      <c r="D7" s="13"/>
      <c r="E7" s="11">
        <v>24</v>
      </c>
      <c r="F7" s="13">
        <f t="shared" si="0"/>
        <v>1800</v>
      </c>
      <c r="G7" s="13"/>
      <c r="H7" s="13">
        <f t="shared" si="1"/>
        <v>1100.75</v>
      </c>
      <c r="I7" s="13">
        <f>F7+H7-$I$45</f>
        <v>-1676.1750000000002</v>
      </c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5" t="s">
        <v>22</v>
      </c>
      <c r="B8" s="18">
        <v>11532</v>
      </c>
      <c r="C8" s="18">
        <v>2</v>
      </c>
      <c r="D8" s="19">
        <v>6000</v>
      </c>
      <c r="E8" s="18"/>
      <c r="F8" s="19">
        <f t="shared" si="0"/>
        <v>6000</v>
      </c>
      <c r="G8" s="19">
        <v>3970</v>
      </c>
      <c r="H8" s="19">
        <f>G8/4</f>
        <v>992.5</v>
      </c>
      <c r="I8" s="19">
        <f>F8+H8-$I$45</f>
        <v>2415.5749999999998</v>
      </c>
      <c r="J8" s="1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" customHeight="1">
      <c r="A9" s="21" t="s">
        <v>23</v>
      </c>
      <c r="B9" s="22" t="s">
        <v>24</v>
      </c>
      <c r="C9" s="11">
        <v>2</v>
      </c>
      <c r="D9" s="13"/>
      <c r="E9" s="11">
        <v>26</v>
      </c>
      <c r="F9" s="13">
        <f t="shared" si="0"/>
        <v>1950</v>
      </c>
      <c r="G9" s="13"/>
      <c r="H9" s="13">
        <f t="shared" si="1"/>
        <v>992.5</v>
      </c>
      <c r="I9" s="13">
        <f>F9+H9-$I$45</f>
        <v>-1634.4250000000002</v>
      </c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1" t="s">
        <v>25</v>
      </c>
      <c r="B10" s="22" t="s">
        <v>26</v>
      </c>
      <c r="C10" s="11">
        <v>2</v>
      </c>
      <c r="D10" s="13"/>
      <c r="E10" s="11">
        <v>74</v>
      </c>
      <c r="F10" s="13">
        <f t="shared" si="0"/>
        <v>5550</v>
      </c>
      <c r="G10" s="13"/>
      <c r="H10" s="13">
        <f t="shared" si="1"/>
        <v>992.5</v>
      </c>
      <c r="I10" s="13">
        <f>F10+H10-$I$45</f>
        <v>1965.5749999999998</v>
      </c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4" t="s">
        <v>27</v>
      </c>
      <c r="B11" s="11">
        <v>11482</v>
      </c>
      <c r="C11" s="11">
        <v>2</v>
      </c>
      <c r="D11" s="13"/>
      <c r="E11" s="11">
        <v>16</v>
      </c>
      <c r="F11" s="13">
        <f t="shared" si="0"/>
        <v>1200</v>
      </c>
      <c r="G11" s="13"/>
      <c r="H11" s="13">
        <f t="shared" si="1"/>
        <v>992.5</v>
      </c>
      <c r="I11" s="13">
        <f>F11+H11-$I$45</f>
        <v>-2384.4250000000002</v>
      </c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5" t="s">
        <v>28</v>
      </c>
      <c r="B12" s="20" t="s">
        <v>29</v>
      </c>
      <c r="C12" s="18">
        <v>3</v>
      </c>
      <c r="D12" s="19">
        <v>6000</v>
      </c>
      <c r="E12" s="18"/>
      <c r="F12" s="19">
        <f t="shared" si="0"/>
        <v>6000</v>
      </c>
      <c r="G12" s="19">
        <v>4980</v>
      </c>
      <c r="H12" s="19">
        <f>G12/4</f>
        <v>1245</v>
      </c>
      <c r="I12" s="19">
        <f>F12+H12-$I$45</f>
        <v>2668.0749999999998</v>
      </c>
      <c r="J12" s="1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 customHeight="1">
      <c r="A13" s="21" t="s">
        <v>30</v>
      </c>
      <c r="B13" s="22" t="s">
        <v>31</v>
      </c>
      <c r="C13" s="11">
        <v>3</v>
      </c>
      <c r="D13" s="13"/>
      <c r="E13" s="11">
        <v>69</v>
      </c>
      <c r="F13" s="13">
        <f t="shared" si="0"/>
        <v>5175</v>
      </c>
      <c r="G13" s="13"/>
      <c r="H13" s="13">
        <f t="shared" si="1"/>
        <v>1245</v>
      </c>
      <c r="I13" s="13">
        <f>F13+H13-$I$45</f>
        <v>1843.0749999999998</v>
      </c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1" t="s">
        <v>32</v>
      </c>
      <c r="B14" s="22" t="s">
        <v>33</v>
      </c>
      <c r="C14" s="11">
        <v>3</v>
      </c>
      <c r="D14" s="13"/>
      <c r="E14" s="11">
        <v>27</v>
      </c>
      <c r="F14" s="13">
        <f t="shared" si="0"/>
        <v>2025</v>
      </c>
      <c r="G14" s="13"/>
      <c r="H14" s="13">
        <f t="shared" si="1"/>
        <v>1245</v>
      </c>
      <c r="I14" s="13">
        <f>F14+H14-$I$45</f>
        <v>-1306.9250000000002</v>
      </c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1" t="s">
        <v>34</v>
      </c>
      <c r="B15" s="22" t="s">
        <v>35</v>
      </c>
      <c r="C15" s="11">
        <v>3</v>
      </c>
      <c r="D15" s="13"/>
      <c r="E15" s="11">
        <v>32</v>
      </c>
      <c r="F15" s="13">
        <f t="shared" si="0"/>
        <v>2400</v>
      </c>
      <c r="G15" s="13"/>
      <c r="H15" s="13">
        <f t="shared" si="1"/>
        <v>1245</v>
      </c>
      <c r="I15" s="13">
        <f>F15+H15-$I$45</f>
        <v>-931.92500000000018</v>
      </c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6" t="s">
        <v>36</v>
      </c>
      <c r="B16" s="18">
        <v>28344</v>
      </c>
      <c r="C16" s="18">
        <v>4</v>
      </c>
      <c r="D16" s="19">
        <v>6000</v>
      </c>
      <c r="E16" s="18"/>
      <c r="F16" s="19">
        <f t="shared" si="0"/>
        <v>6000</v>
      </c>
      <c r="G16" s="19">
        <v>3697</v>
      </c>
      <c r="H16" s="19">
        <f>G16/4</f>
        <v>924.25</v>
      </c>
      <c r="I16" s="19">
        <f>F16+H16-$I$45</f>
        <v>2347.3249999999998</v>
      </c>
      <c r="J16" s="1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>
      <c r="A17" s="21" t="s">
        <v>37</v>
      </c>
      <c r="B17" s="22">
        <v>2167</v>
      </c>
      <c r="C17" s="11">
        <v>4</v>
      </c>
      <c r="D17" s="13"/>
      <c r="E17" s="11">
        <v>40</v>
      </c>
      <c r="F17" s="13">
        <f t="shared" si="0"/>
        <v>3000</v>
      </c>
      <c r="G17" s="13"/>
      <c r="H17" s="13">
        <f t="shared" si="1"/>
        <v>924.25</v>
      </c>
      <c r="I17" s="13">
        <f>F17+H17-$I$45</f>
        <v>-652.67500000000018</v>
      </c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1" t="s">
        <v>38</v>
      </c>
      <c r="B18" s="22">
        <v>24859</v>
      </c>
      <c r="C18" s="11">
        <v>4</v>
      </c>
      <c r="D18" s="13"/>
      <c r="E18" s="11">
        <v>56</v>
      </c>
      <c r="F18" s="13">
        <f t="shared" si="0"/>
        <v>4200</v>
      </c>
      <c r="G18" s="13"/>
      <c r="H18" s="13">
        <f t="shared" si="1"/>
        <v>924.25</v>
      </c>
      <c r="I18" s="13">
        <f>F18+H18-$I$45</f>
        <v>547.32499999999982</v>
      </c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1" t="s">
        <v>39</v>
      </c>
      <c r="B19" s="22" t="s">
        <v>40</v>
      </c>
      <c r="C19" s="11">
        <v>4</v>
      </c>
      <c r="D19" s="13"/>
      <c r="E19" s="11">
        <v>3</v>
      </c>
      <c r="F19" s="13">
        <f t="shared" si="0"/>
        <v>225</v>
      </c>
      <c r="G19" s="13"/>
      <c r="H19" s="13">
        <f t="shared" si="1"/>
        <v>924.25</v>
      </c>
      <c r="I19" s="13">
        <f>F19+H19-$I$45</f>
        <v>-3427.6750000000002</v>
      </c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5" t="s">
        <v>41</v>
      </c>
      <c r="B20" s="20" t="s">
        <v>42</v>
      </c>
      <c r="C20" s="18">
        <v>5</v>
      </c>
      <c r="D20" s="19">
        <v>6000</v>
      </c>
      <c r="E20" s="18"/>
      <c r="F20" s="19">
        <f t="shared" si="0"/>
        <v>6000</v>
      </c>
      <c r="G20" s="19">
        <v>2602</v>
      </c>
      <c r="H20" s="19">
        <f>G20/4</f>
        <v>650.5</v>
      </c>
      <c r="I20" s="19">
        <f>F20+H20-$I$45</f>
        <v>2073.5749999999998</v>
      </c>
      <c r="J20" s="1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>
      <c r="A21" s="21" t="s">
        <v>43</v>
      </c>
      <c r="B21" s="11">
        <v>32717</v>
      </c>
      <c r="C21" s="11">
        <v>5</v>
      </c>
      <c r="D21" s="13"/>
      <c r="E21" s="11">
        <v>0</v>
      </c>
      <c r="F21" s="13">
        <f t="shared" si="0"/>
        <v>0</v>
      </c>
      <c r="G21" s="13"/>
      <c r="H21" s="13">
        <f t="shared" si="1"/>
        <v>650.5</v>
      </c>
      <c r="I21" s="13">
        <f>F21+H21-$I$45</f>
        <v>-3926.4250000000002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1" t="s">
        <v>44</v>
      </c>
      <c r="B22" s="22" t="s">
        <v>45</v>
      </c>
      <c r="C22" s="11">
        <v>5</v>
      </c>
      <c r="D22" s="13"/>
      <c r="E22" s="11">
        <v>79</v>
      </c>
      <c r="F22" s="13">
        <f t="shared" si="0"/>
        <v>5925</v>
      </c>
      <c r="G22" s="13"/>
      <c r="H22" s="13">
        <f t="shared" si="1"/>
        <v>650.5</v>
      </c>
      <c r="I22" s="13">
        <f>F22+H22-$I$45</f>
        <v>1998.5749999999998</v>
      </c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1" t="s">
        <v>46</v>
      </c>
      <c r="B23" s="12">
        <v>11340</v>
      </c>
      <c r="C23" s="11">
        <v>5</v>
      </c>
      <c r="D23" s="13"/>
      <c r="E23" s="11">
        <v>12</v>
      </c>
      <c r="F23" s="13">
        <f t="shared" si="0"/>
        <v>900</v>
      </c>
      <c r="G23" s="13"/>
      <c r="H23" s="13">
        <f t="shared" si="1"/>
        <v>650.5</v>
      </c>
      <c r="I23" s="13">
        <f>F23+H23-$I$45</f>
        <v>-3026.4250000000002</v>
      </c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8" t="s">
        <v>47</v>
      </c>
      <c r="B24" s="18">
        <v>11297</v>
      </c>
      <c r="C24" s="18">
        <v>6</v>
      </c>
      <c r="D24" s="19">
        <v>6000</v>
      </c>
      <c r="E24" s="18"/>
      <c r="F24" s="19">
        <f t="shared" si="0"/>
        <v>6000</v>
      </c>
      <c r="G24" s="19">
        <v>1669</v>
      </c>
      <c r="H24" s="19">
        <f>G24/4</f>
        <v>417.25</v>
      </c>
      <c r="I24" s="19">
        <f>F24+H24-$I$45</f>
        <v>1840.3249999999998</v>
      </c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>
      <c r="A25" s="21" t="s">
        <v>48</v>
      </c>
      <c r="B25" s="22">
        <v>11521</v>
      </c>
      <c r="C25" s="11">
        <v>6</v>
      </c>
      <c r="D25" s="13"/>
      <c r="E25" s="11">
        <v>31</v>
      </c>
      <c r="F25" s="13">
        <f t="shared" si="0"/>
        <v>2325</v>
      </c>
      <c r="G25" s="13"/>
      <c r="H25" s="13">
        <f t="shared" si="1"/>
        <v>417.25</v>
      </c>
      <c r="I25" s="13">
        <f>F25+H25-$I$45</f>
        <v>-1834.6750000000002</v>
      </c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4" t="s">
        <v>49</v>
      </c>
      <c r="B26" s="11">
        <v>2796</v>
      </c>
      <c r="C26" s="11">
        <v>6</v>
      </c>
      <c r="D26" s="13"/>
      <c r="E26" s="11">
        <v>69</v>
      </c>
      <c r="F26" s="13">
        <f t="shared" si="0"/>
        <v>5175</v>
      </c>
      <c r="G26" s="13"/>
      <c r="H26" s="13">
        <f t="shared" si="1"/>
        <v>417.25</v>
      </c>
      <c r="I26" s="13">
        <f>F26+H26-$I$45</f>
        <v>1015.3249999999998</v>
      </c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1" t="s">
        <v>50</v>
      </c>
      <c r="B27" s="22" t="s">
        <v>51</v>
      </c>
      <c r="C27" s="11">
        <v>6</v>
      </c>
      <c r="D27" s="13"/>
      <c r="E27" s="11">
        <v>93</v>
      </c>
      <c r="F27" s="13">
        <f t="shared" si="0"/>
        <v>6975</v>
      </c>
      <c r="G27" s="13"/>
      <c r="H27" s="13">
        <f t="shared" si="1"/>
        <v>417.25</v>
      </c>
      <c r="I27" s="13">
        <f>F27+H27-$I$45</f>
        <v>2815.3249999999998</v>
      </c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5" t="s">
        <v>52</v>
      </c>
      <c r="B28" s="20" t="s">
        <v>53</v>
      </c>
      <c r="C28" s="18">
        <v>7</v>
      </c>
      <c r="D28" s="19">
        <v>6000</v>
      </c>
      <c r="E28" s="18"/>
      <c r="F28" s="19">
        <f t="shared" si="0"/>
        <v>6000</v>
      </c>
      <c r="G28" s="19">
        <v>1057</v>
      </c>
      <c r="H28" s="19">
        <f>G28/4</f>
        <v>264.25</v>
      </c>
      <c r="I28" s="19">
        <f>F28+H28-$I$45</f>
        <v>1687.3249999999998</v>
      </c>
      <c r="J28" s="1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>
      <c r="A29" s="14" t="s">
        <v>54</v>
      </c>
      <c r="B29" s="11">
        <v>11345</v>
      </c>
      <c r="C29" s="11">
        <v>7</v>
      </c>
      <c r="D29" s="13"/>
      <c r="E29" s="11">
        <v>53</v>
      </c>
      <c r="F29" s="13">
        <f t="shared" si="0"/>
        <v>3975</v>
      </c>
      <c r="G29" s="13"/>
      <c r="H29" s="13">
        <f t="shared" si="1"/>
        <v>264.25</v>
      </c>
      <c r="I29" s="13">
        <f>F29+H29-$I$45</f>
        <v>-337.67500000000018</v>
      </c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1" t="s">
        <v>55</v>
      </c>
      <c r="B30" s="22" t="s">
        <v>56</v>
      </c>
      <c r="C30" s="11">
        <v>7</v>
      </c>
      <c r="D30" s="13"/>
      <c r="E30" s="11">
        <v>52</v>
      </c>
      <c r="F30" s="13">
        <f t="shared" si="0"/>
        <v>3900</v>
      </c>
      <c r="G30" s="13"/>
      <c r="H30" s="13">
        <f t="shared" si="1"/>
        <v>264.25</v>
      </c>
      <c r="I30" s="13">
        <f>F30+H30-$I$45</f>
        <v>-412.67500000000018</v>
      </c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1" t="s">
        <v>57</v>
      </c>
      <c r="B31" s="22">
        <v>11272</v>
      </c>
      <c r="C31" s="11">
        <v>7</v>
      </c>
      <c r="D31" s="23"/>
      <c r="E31" s="11">
        <v>3</v>
      </c>
      <c r="F31" s="13">
        <f t="shared" si="0"/>
        <v>225</v>
      </c>
      <c r="G31" s="23"/>
      <c r="H31" s="13">
        <f t="shared" si="1"/>
        <v>264.25</v>
      </c>
      <c r="I31" s="13">
        <f>F31+H31-$I$45</f>
        <v>-4087.6750000000002</v>
      </c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8" t="s">
        <v>58</v>
      </c>
      <c r="B32" s="18">
        <v>32650</v>
      </c>
      <c r="C32" s="18">
        <v>8</v>
      </c>
      <c r="D32" s="19">
        <v>6000</v>
      </c>
      <c r="E32" s="18"/>
      <c r="F32" s="19">
        <f t="shared" si="0"/>
        <v>6000</v>
      </c>
      <c r="G32" s="19">
        <v>1558</v>
      </c>
      <c r="H32" s="19">
        <f>G32/4</f>
        <v>389.5</v>
      </c>
      <c r="I32" s="19">
        <f>F32+H32-$I$45</f>
        <v>1812.5749999999998</v>
      </c>
      <c r="J32" s="1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customHeight="1">
      <c r="A33" s="21" t="s">
        <v>59</v>
      </c>
      <c r="B33" s="22">
        <v>37257</v>
      </c>
      <c r="C33" s="11">
        <v>8</v>
      </c>
      <c r="D33" s="13"/>
      <c r="E33" s="11">
        <v>33</v>
      </c>
      <c r="F33" s="13">
        <f t="shared" si="0"/>
        <v>2475</v>
      </c>
      <c r="G33" s="13"/>
      <c r="H33" s="13">
        <f t="shared" si="1"/>
        <v>389.5</v>
      </c>
      <c r="I33" s="13">
        <f>F33+H33-$I$45</f>
        <v>-1712.4250000000002</v>
      </c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1" t="s">
        <v>60</v>
      </c>
      <c r="B34" s="22" t="s">
        <v>61</v>
      </c>
      <c r="C34" s="11">
        <v>8</v>
      </c>
      <c r="D34" s="13"/>
      <c r="E34" s="11">
        <v>46</v>
      </c>
      <c r="F34" s="13">
        <f t="shared" si="0"/>
        <v>3450</v>
      </c>
      <c r="G34" s="13"/>
      <c r="H34" s="13">
        <f t="shared" si="1"/>
        <v>389.5</v>
      </c>
      <c r="I34" s="13">
        <f>F34+H34-$I$45</f>
        <v>-737.42500000000018</v>
      </c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11" t="s">
        <v>62</v>
      </c>
      <c r="B35" s="11">
        <v>28212</v>
      </c>
      <c r="C35" s="11">
        <v>8</v>
      </c>
      <c r="D35" s="13"/>
      <c r="E35" s="11">
        <v>52</v>
      </c>
      <c r="F35" s="13">
        <f t="shared" si="0"/>
        <v>3900</v>
      </c>
      <c r="G35" s="13"/>
      <c r="H35" s="13">
        <f t="shared" si="1"/>
        <v>389.5</v>
      </c>
      <c r="I35" s="13">
        <f>F35+H35-$I$45</f>
        <v>-287.42500000000018</v>
      </c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5" t="s">
        <v>63</v>
      </c>
      <c r="B36" s="20" t="s">
        <v>64</v>
      </c>
      <c r="C36" s="18">
        <v>9</v>
      </c>
      <c r="D36" s="19">
        <v>6000</v>
      </c>
      <c r="E36" s="18"/>
      <c r="F36" s="19">
        <f t="shared" si="0"/>
        <v>6000</v>
      </c>
      <c r="G36" s="19">
        <v>1683</v>
      </c>
      <c r="H36" s="19">
        <f>G36/4</f>
        <v>420.75</v>
      </c>
      <c r="I36" s="19">
        <f>F36+H36-$I$45</f>
        <v>1843.8249999999998</v>
      </c>
      <c r="J36" s="1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 customHeight="1">
      <c r="A37" s="21" t="s">
        <v>65</v>
      </c>
      <c r="B37" s="22" t="s">
        <v>66</v>
      </c>
      <c r="C37" s="11">
        <v>9</v>
      </c>
      <c r="D37" s="13"/>
      <c r="E37" s="11">
        <v>84</v>
      </c>
      <c r="F37" s="13">
        <f t="shared" si="0"/>
        <v>6300</v>
      </c>
      <c r="G37" s="13"/>
      <c r="H37" s="13">
        <f t="shared" si="1"/>
        <v>420.75</v>
      </c>
      <c r="I37" s="13">
        <f>F37+H37-$I$45</f>
        <v>2143.8249999999998</v>
      </c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1" t="s">
        <v>67</v>
      </c>
      <c r="B38" s="22">
        <v>11408</v>
      </c>
      <c r="C38" s="11">
        <v>9</v>
      </c>
      <c r="D38" s="13"/>
      <c r="E38" s="11">
        <v>97</v>
      </c>
      <c r="F38" s="13">
        <f t="shared" si="0"/>
        <v>7275</v>
      </c>
      <c r="G38" s="13"/>
      <c r="H38" s="13">
        <f t="shared" si="1"/>
        <v>420.75</v>
      </c>
      <c r="I38" s="13">
        <f>F38+H38-$I$45</f>
        <v>3118.8249999999998</v>
      </c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1" t="s">
        <v>68</v>
      </c>
      <c r="B39" s="22" t="s">
        <v>69</v>
      </c>
      <c r="C39" s="11">
        <v>9</v>
      </c>
      <c r="D39" s="13"/>
      <c r="E39" s="11">
        <v>9</v>
      </c>
      <c r="F39" s="13">
        <f t="shared" si="0"/>
        <v>675</v>
      </c>
      <c r="G39" s="13"/>
      <c r="H39" s="13">
        <f t="shared" si="1"/>
        <v>420.75</v>
      </c>
      <c r="I39" s="13">
        <f>F39+H39-$I$45</f>
        <v>-3481.1750000000002</v>
      </c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16" t="s">
        <v>70</v>
      </c>
      <c r="B40" s="20" t="s">
        <v>71</v>
      </c>
      <c r="C40" s="18">
        <v>10</v>
      </c>
      <c r="D40" s="19">
        <v>6000</v>
      </c>
      <c r="E40" s="18"/>
      <c r="F40" s="19">
        <f t="shared" si="0"/>
        <v>6000</v>
      </c>
      <c r="G40" s="19">
        <v>1308</v>
      </c>
      <c r="H40" s="19">
        <f>G40/4</f>
        <v>327</v>
      </c>
      <c r="I40" s="19">
        <f>F40+H40-$I$45</f>
        <v>1750.0749999999998</v>
      </c>
      <c r="J40" s="1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21" t="s">
        <v>72</v>
      </c>
      <c r="B41" s="22" t="s">
        <v>73</v>
      </c>
      <c r="C41" s="11">
        <v>10</v>
      </c>
      <c r="D41" s="13"/>
      <c r="E41" s="11">
        <v>42</v>
      </c>
      <c r="F41" s="13">
        <f t="shared" si="0"/>
        <v>3150</v>
      </c>
      <c r="G41" s="13"/>
      <c r="H41" s="13">
        <f t="shared" si="1"/>
        <v>327</v>
      </c>
      <c r="I41" s="13">
        <f>F41+H41-$I$45</f>
        <v>-1099.9250000000002</v>
      </c>
      <c r="J41" s="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1" t="s">
        <v>74</v>
      </c>
      <c r="B42" s="22" t="s">
        <v>75</v>
      </c>
      <c r="C42" s="11">
        <v>10</v>
      </c>
      <c r="D42" s="13"/>
      <c r="E42" s="11">
        <v>3</v>
      </c>
      <c r="F42" s="13">
        <f t="shared" si="0"/>
        <v>225</v>
      </c>
      <c r="G42" s="13"/>
      <c r="H42" s="13">
        <f t="shared" si="1"/>
        <v>327</v>
      </c>
      <c r="I42" s="13">
        <f>F42+H42-$I$45</f>
        <v>-4024.9250000000002</v>
      </c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1" t="s">
        <v>76</v>
      </c>
      <c r="B43" s="22" t="s">
        <v>77</v>
      </c>
      <c r="C43" s="11">
        <v>10</v>
      </c>
      <c r="D43" s="23"/>
      <c r="E43" s="11">
        <v>98</v>
      </c>
      <c r="F43" s="13">
        <f t="shared" si="0"/>
        <v>7350</v>
      </c>
      <c r="G43" s="23"/>
      <c r="H43" s="13">
        <f t="shared" si="1"/>
        <v>327</v>
      </c>
      <c r="I43" s="13">
        <f>F43+H43-$I$45</f>
        <v>3100.0749999999998</v>
      </c>
      <c r="J43" s="1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7"/>
      <c r="B44" s="7"/>
      <c r="C44" s="7"/>
      <c r="D44" s="8"/>
      <c r="E44" s="7"/>
      <c r="F44" s="8">
        <f>SUM(F4:F43)</f>
        <v>156150</v>
      </c>
      <c r="G44" s="8"/>
      <c r="H44" s="8">
        <f>SUM(H4:H43)</f>
        <v>26927</v>
      </c>
      <c r="I44" s="8">
        <f>F44+H44</f>
        <v>183077</v>
      </c>
      <c r="J44" s="8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7"/>
      <c r="B45" s="7"/>
      <c r="C45" s="7"/>
      <c r="D45" s="8"/>
      <c r="E45" s="7"/>
      <c r="F45" s="8"/>
      <c r="G45" s="8"/>
      <c r="H45" s="9" t="s">
        <v>78</v>
      </c>
      <c r="I45" s="8">
        <f>I44/(COUNTIF(A4:A43,"*"))</f>
        <v>4576.9250000000002</v>
      </c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3"/>
      <c r="E46" s="2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3"/>
      <c r="E47" s="2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3"/>
      <c r="E48" s="2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3"/>
      <c r="E49" s="2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3"/>
      <c r="E50" s="2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3"/>
      <c r="E51" s="2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3"/>
      <c r="E52" s="2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3"/>
      <c r="E53" s="2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3"/>
      <c r="E54" s="2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3"/>
      <c r="E55" s="2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3"/>
      <c r="E56" s="2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3"/>
      <c r="E57" s="2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3"/>
      <c r="E58" s="2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3"/>
      <c r="E59" s="2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3"/>
      <c r="E60" s="2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3"/>
      <c r="E61" s="2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3"/>
      <c r="E62" s="2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3"/>
      <c r="E63" s="2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3"/>
      <c r="E64" s="2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3"/>
      <c r="E65" s="2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</sheetData>
  <autoFilter ref="A3:J45" xr:uid="{00000000-0009-0000-0000-000000000000}">
    <sortState xmlns:xlrd2="http://schemas.microsoft.com/office/spreadsheetml/2017/richdata2" ref="A3:J45">
      <sortCondition ref="C3:C45"/>
    </sortState>
  </autoFilter>
  <conditionalFormatting sqref="I4:I43">
    <cfRule type="cellIs" dxfId="7" priority="1" operator="lessThan">
      <formula>0</formula>
    </cfRule>
  </conditionalFormatting>
  <pageMargins left="0.7" right="0.7" top="0.75" bottom="0.75" header="0" footer="0"/>
  <pageSetup paperSize="9" scale="8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Z972"/>
  <sheetViews>
    <sheetView topLeftCell="A14" workbookViewId="0">
      <selection activeCell="F51" sqref="F51"/>
    </sheetView>
  </sheetViews>
  <sheetFormatPr defaultColWidth="14.42578125" defaultRowHeight="15" customHeight="1"/>
  <cols>
    <col min="1" max="1" width="25.28515625" customWidth="1"/>
    <col min="2" max="2" width="14.85546875" customWidth="1"/>
    <col min="3" max="3" width="9" customWidth="1"/>
    <col min="4" max="4" width="10" customWidth="1"/>
    <col min="5" max="5" width="11.42578125" customWidth="1"/>
    <col min="6" max="6" width="10.85546875" customWidth="1"/>
    <col min="7" max="7" width="11.28515625" customWidth="1"/>
    <col min="8" max="8" width="13" customWidth="1"/>
    <col min="9" max="9" width="11.7109375" customWidth="1"/>
    <col min="10" max="10" width="35.140625" customWidth="1"/>
    <col min="11" max="26" width="8.85546875" customWidth="1"/>
  </cols>
  <sheetData>
    <row r="1" spans="1:26" ht="31.5">
      <c r="A1" s="1" t="s">
        <v>79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6" t="s">
        <v>49</v>
      </c>
      <c r="B4" s="20" t="s">
        <v>80</v>
      </c>
      <c r="C4" s="18">
        <v>1</v>
      </c>
      <c r="D4" s="19">
        <v>6000</v>
      </c>
      <c r="E4" s="18"/>
      <c r="F4" s="19">
        <f t="shared" ref="F4:F44" si="0">(E4*75)+D4</f>
        <v>6000</v>
      </c>
      <c r="G4" s="19">
        <v>4052</v>
      </c>
      <c r="H4" s="19">
        <f>G4/4</f>
        <v>1013</v>
      </c>
      <c r="I4" s="19">
        <f t="shared" ref="I4:I44" si="1">F4+H4-$I$46</f>
        <v>2778.8</v>
      </c>
      <c r="J4" s="1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>
      <c r="A5" s="14" t="s">
        <v>50</v>
      </c>
      <c r="B5" s="11">
        <v>11240</v>
      </c>
      <c r="C5" s="11">
        <v>1</v>
      </c>
      <c r="D5" s="13"/>
      <c r="E5" s="11">
        <v>24</v>
      </c>
      <c r="F5" s="13">
        <f t="shared" si="0"/>
        <v>1800</v>
      </c>
      <c r="G5" s="13"/>
      <c r="H5" s="13">
        <f>H4</f>
        <v>1013</v>
      </c>
      <c r="I5" s="13">
        <f t="shared" si="1"/>
        <v>-1421.1999999999998</v>
      </c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4" t="s">
        <v>81</v>
      </c>
      <c r="B6" s="22" t="s">
        <v>82</v>
      </c>
      <c r="C6" s="11">
        <v>1</v>
      </c>
      <c r="D6" s="13"/>
      <c r="E6" s="11">
        <v>37</v>
      </c>
      <c r="F6" s="13">
        <f t="shared" si="0"/>
        <v>2775</v>
      </c>
      <c r="G6" s="13"/>
      <c r="H6" s="13">
        <f>H5</f>
        <v>1013</v>
      </c>
      <c r="I6" s="13">
        <f t="shared" si="1"/>
        <v>-446.19999999999982</v>
      </c>
      <c r="J6" s="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" t="s">
        <v>34</v>
      </c>
      <c r="B7" s="22" t="s">
        <v>35</v>
      </c>
      <c r="C7" s="11">
        <v>1</v>
      </c>
      <c r="D7" s="13"/>
      <c r="E7" s="11">
        <v>64</v>
      </c>
      <c r="F7" s="13">
        <f t="shared" si="0"/>
        <v>4800</v>
      </c>
      <c r="G7" s="13"/>
      <c r="H7" s="13">
        <f>H6</f>
        <v>1013</v>
      </c>
      <c r="I7" s="13">
        <f t="shared" si="1"/>
        <v>1578.8000000000002</v>
      </c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6" t="s">
        <v>83</v>
      </c>
      <c r="B8" s="20">
        <v>11243</v>
      </c>
      <c r="C8" s="18">
        <v>2</v>
      </c>
      <c r="D8" s="19">
        <v>6000</v>
      </c>
      <c r="E8" s="18"/>
      <c r="F8" s="19">
        <f t="shared" si="0"/>
        <v>6000</v>
      </c>
      <c r="G8" s="19">
        <v>4378</v>
      </c>
      <c r="H8" s="19">
        <f>G8/4</f>
        <v>1094.5</v>
      </c>
      <c r="I8" s="19">
        <f t="shared" si="1"/>
        <v>2860.3</v>
      </c>
      <c r="J8" s="1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" customHeight="1">
      <c r="A9" s="14" t="s">
        <v>70</v>
      </c>
      <c r="B9" s="22" t="s">
        <v>71</v>
      </c>
      <c r="C9" s="11">
        <v>2</v>
      </c>
      <c r="D9" s="13"/>
      <c r="E9" s="11">
        <v>48</v>
      </c>
      <c r="F9" s="13">
        <f t="shared" si="0"/>
        <v>3600</v>
      </c>
      <c r="G9" s="13"/>
      <c r="H9" s="13">
        <f>H8</f>
        <v>1094.5</v>
      </c>
      <c r="I9" s="13">
        <f t="shared" si="1"/>
        <v>460.30000000000018</v>
      </c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4" t="s">
        <v>84</v>
      </c>
      <c r="B10" s="22" t="s">
        <v>85</v>
      </c>
      <c r="C10" s="11">
        <v>2</v>
      </c>
      <c r="D10" s="13"/>
      <c r="E10" s="11">
        <v>44</v>
      </c>
      <c r="F10" s="13">
        <f t="shared" si="0"/>
        <v>3300</v>
      </c>
      <c r="G10" s="13"/>
      <c r="H10" s="13">
        <f>H9</f>
        <v>1094.5</v>
      </c>
      <c r="I10" s="13">
        <f t="shared" si="1"/>
        <v>160.30000000000018</v>
      </c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1" t="s">
        <v>86</v>
      </c>
      <c r="B11" s="11">
        <v>3660</v>
      </c>
      <c r="C11" s="11">
        <v>2</v>
      </c>
      <c r="D11" s="13"/>
      <c r="E11" s="11">
        <v>40</v>
      </c>
      <c r="F11" s="13">
        <f t="shared" si="0"/>
        <v>3000</v>
      </c>
      <c r="G11" s="13"/>
      <c r="H11" s="13">
        <f>H10</f>
        <v>1094.5</v>
      </c>
      <c r="I11" s="13">
        <f t="shared" si="1"/>
        <v>-139.69999999999982</v>
      </c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6" t="s">
        <v>55</v>
      </c>
      <c r="B12" s="20" t="s">
        <v>56</v>
      </c>
      <c r="C12" s="18">
        <v>3</v>
      </c>
      <c r="D12" s="19">
        <v>6000</v>
      </c>
      <c r="E12" s="18"/>
      <c r="F12" s="19">
        <f t="shared" ref="F12:F41" si="2">(E12*75)+D12</f>
        <v>6000</v>
      </c>
      <c r="G12" s="19">
        <v>2255</v>
      </c>
      <c r="H12" s="19">
        <f>G12/4</f>
        <v>563.75</v>
      </c>
      <c r="I12" s="19">
        <f t="shared" si="1"/>
        <v>2329.5500000000002</v>
      </c>
      <c r="J12" s="1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 customHeight="1">
      <c r="A13" s="14" t="s">
        <v>87</v>
      </c>
      <c r="B13" s="11">
        <v>11327</v>
      </c>
      <c r="C13" s="11">
        <v>3</v>
      </c>
      <c r="D13" s="13"/>
      <c r="E13" s="11">
        <v>3</v>
      </c>
      <c r="F13" s="13">
        <f t="shared" si="0"/>
        <v>225</v>
      </c>
      <c r="G13" s="13"/>
      <c r="H13" s="13">
        <f>H12</f>
        <v>563.75</v>
      </c>
      <c r="I13" s="13">
        <f t="shared" si="1"/>
        <v>-3445.45</v>
      </c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4" t="s">
        <v>88</v>
      </c>
      <c r="B14" s="22" t="s">
        <v>89</v>
      </c>
      <c r="C14" s="11">
        <v>3</v>
      </c>
      <c r="D14" s="13"/>
      <c r="E14" s="11">
        <v>69</v>
      </c>
      <c r="F14" s="13">
        <f t="shared" si="0"/>
        <v>5175</v>
      </c>
      <c r="G14" s="13"/>
      <c r="H14" s="13">
        <f>H13</f>
        <v>563.75</v>
      </c>
      <c r="I14" s="13">
        <f t="shared" si="1"/>
        <v>1504.5500000000002</v>
      </c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4" t="s">
        <v>90</v>
      </c>
      <c r="B15" s="22" t="s">
        <v>91</v>
      </c>
      <c r="C15" s="11">
        <v>3</v>
      </c>
      <c r="D15" s="13"/>
      <c r="E15" s="11">
        <v>55</v>
      </c>
      <c r="F15" s="13">
        <f t="shared" si="0"/>
        <v>4125</v>
      </c>
      <c r="G15" s="13"/>
      <c r="H15" s="13">
        <f>H14</f>
        <v>563.75</v>
      </c>
      <c r="I15" s="13">
        <f t="shared" si="1"/>
        <v>454.55000000000018</v>
      </c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6" t="s">
        <v>92</v>
      </c>
      <c r="B16" s="20" t="s">
        <v>93</v>
      </c>
      <c r="C16" s="18">
        <v>4</v>
      </c>
      <c r="D16" s="19">
        <v>6000</v>
      </c>
      <c r="E16" s="18"/>
      <c r="F16" s="19">
        <f t="shared" si="2"/>
        <v>6000</v>
      </c>
      <c r="G16" s="19">
        <v>2427</v>
      </c>
      <c r="H16" s="19">
        <f>G16/4</f>
        <v>606.75</v>
      </c>
      <c r="I16" s="19">
        <f t="shared" si="1"/>
        <v>2372.5500000000002</v>
      </c>
      <c r="J16" s="1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>
      <c r="A17" s="14" t="s">
        <v>94</v>
      </c>
      <c r="B17" s="22" t="s">
        <v>40</v>
      </c>
      <c r="C17" s="11">
        <v>4</v>
      </c>
      <c r="D17" s="13"/>
      <c r="E17" s="11">
        <v>8</v>
      </c>
      <c r="F17" s="13">
        <f t="shared" si="0"/>
        <v>600</v>
      </c>
      <c r="G17" s="13"/>
      <c r="H17" s="13">
        <f>H16</f>
        <v>606.75</v>
      </c>
      <c r="I17" s="13">
        <f t="shared" si="1"/>
        <v>-3027.45</v>
      </c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4" t="s">
        <v>95</v>
      </c>
      <c r="B18" s="22" t="s">
        <v>96</v>
      </c>
      <c r="C18" s="11">
        <v>4</v>
      </c>
      <c r="D18" s="13"/>
      <c r="E18" s="11">
        <v>11</v>
      </c>
      <c r="F18" s="13">
        <f t="shared" si="0"/>
        <v>825</v>
      </c>
      <c r="G18" s="13"/>
      <c r="H18" s="13">
        <f>H17</f>
        <v>606.75</v>
      </c>
      <c r="I18" s="13">
        <f t="shared" si="1"/>
        <v>-2802.45</v>
      </c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4" t="s">
        <v>47</v>
      </c>
      <c r="B19" s="22" t="s">
        <v>97</v>
      </c>
      <c r="C19" s="11">
        <v>4</v>
      </c>
      <c r="D19" s="13"/>
      <c r="E19" s="11">
        <v>45</v>
      </c>
      <c r="F19" s="13">
        <f t="shared" si="0"/>
        <v>3375</v>
      </c>
      <c r="G19" s="13"/>
      <c r="H19" s="13">
        <f>H18</f>
        <v>606.75</v>
      </c>
      <c r="I19" s="13">
        <f t="shared" si="1"/>
        <v>-252.44999999999982</v>
      </c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16" t="s">
        <v>98</v>
      </c>
      <c r="B20" s="20" t="s">
        <v>99</v>
      </c>
      <c r="C20" s="18">
        <v>5</v>
      </c>
      <c r="D20" s="19">
        <v>6000</v>
      </c>
      <c r="E20" s="18"/>
      <c r="F20" s="19">
        <f t="shared" si="2"/>
        <v>6000</v>
      </c>
      <c r="G20" s="19">
        <v>2274</v>
      </c>
      <c r="H20" s="19">
        <f>G20/4</f>
        <v>568.5</v>
      </c>
      <c r="I20" s="19">
        <f t="shared" si="1"/>
        <v>2334.3000000000002</v>
      </c>
      <c r="J20" s="1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>
      <c r="A21" s="14" t="s">
        <v>32</v>
      </c>
      <c r="B21" s="22" t="s">
        <v>33</v>
      </c>
      <c r="C21" s="11">
        <v>5</v>
      </c>
      <c r="D21" s="13"/>
      <c r="E21" s="11">
        <v>19</v>
      </c>
      <c r="F21" s="13">
        <f t="shared" si="0"/>
        <v>1425</v>
      </c>
      <c r="G21" s="13"/>
      <c r="H21" s="13">
        <f>H20</f>
        <v>568.5</v>
      </c>
      <c r="I21" s="13">
        <f t="shared" si="1"/>
        <v>-2240.6999999999998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4" t="s">
        <v>36</v>
      </c>
      <c r="B22" s="22" t="s">
        <v>100</v>
      </c>
      <c r="C22" s="11">
        <v>5</v>
      </c>
      <c r="D22" s="13"/>
      <c r="E22" s="11">
        <v>18</v>
      </c>
      <c r="F22" s="13">
        <f t="shared" si="0"/>
        <v>1350</v>
      </c>
      <c r="G22" s="13"/>
      <c r="H22" s="13">
        <f>H21</f>
        <v>568.5</v>
      </c>
      <c r="I22" s="13">
        <f t="shared" si="1"/>
        <v>-2315.6999999999998</v>
      </c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4" t="s">
        <v>59</v>
      </c>
      <c r="B23" s="22" t="s">
        <v>101</v>
      </c>
      <c r="C23" s="11">
        <v>5</v>
      </c>
      <c r="D23" s="13"/>
      <c r="E23" s="11">
        <v>45</v>
      </c>
      <c r="F23" s="13">
        <f t="shared" si="0"/>
        <v>3375</v>
      </c>
      <c r="G23" s="13"/>
      <c r="H23" s="13">
        <f>H22</f>
        <v>568.5</v>
      </c>
      <c r="I23" s="13">
        <f t="shared" si="1"/>
        <v>-290.69999999999982</v>
      </c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6" t="s">
        <v>65</v>
      </c>
      <c r="B24" s="20" t="s">
        <v>66</v>
      </c>
      <c r="C24" s="18">
        <v>6</v>
      </c>
      <c r="D24" s="19">
        <v>6000</v>
      </c>
      <c r="E24" s="18"/>
      <c r="F24" s="19">
        <f t="shared" si="2"/>
        <v>6000</v>
      </c>
      <c r="G24" s="19">
        <v>3336</v>
      </c>
      <c r="H24" s="19">
        <f>G24/4</f>
        <v>834</v>
      </c>
      <c r="I24" s="19">
        <f t="shared" si="1"/>
        <v>2599.8000000000002</v>
      </c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>
      <c r="A25" s="14" t="s">
        <v>28</v>
      </c>
      <c r="B25" s="22" t="s">
        <v>29</v>
      </c>
      <c r="C25" s="11">
        <v>6</v>
      </c>
      <c r="D25" s="13"/>
      <c r="E25" s="11">
        <v>37</v>
      </c>
      <c r="F25" s="13">
        <f t="shared" si="0"/>
        <v>2775</v>
      </c>
      <c r="G25" s="13"/>
      <c r="H25" s="13">
        <f>H24</f>
        <v>834</v>
      </c>
      <c r="I25" s="13">
        <f t="shared" si="1"/>
        <v>-625.19999999999982</v>
      </c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4" t="s">
        <v>46</v>
      </c>
      <c r="B26" s="11">
        <v>11340</v>
      </c>
      <c r="C26" s="11">
        <v>6</v>
      </c>
      <c r="D26" s="13"/>
      <c r="E26" s="11">
        <v>61</v>
      </c>
      <c r="F26" s="13">
        <f t="shared" si="0"/>
        <v>4575</v>
      </c>
      <c r="G26" s="13"/>
      <c r="H26" s="13">
        <f>H25</f>
        <v>834</v>
      </c>
      <c r="I26" s="13">
        <f t="shared" si="1"/>
        <v>1174.8000000000002</v>
      </c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77" t="s">
        <v>252</v>
      </c>
      <c r="B27" s="11">
        <v>29318</v>
      </c>
      <c r="C27" s="11">
        <v>6</v>
      </c>
      <c r="D27" s="13"/>
      <c r="E27" s="11">
        <v>17</v>
      </c>
      <c r="F27" s="13">
        <f t="shared" si="0"/>
        <v>1275</v>
      </c>
      <c r="G27" s="13"/>
      <c r="H27" s="13">
        <f>H26</f>
        <v>834</v>
      </c>
      <c r="I27" s="82">
        <f t="shared" si="1"/>
        <v>-2125.1999999999998</v>
      </c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78" t="s">
        <v>102</v>
      </c>
      <c r="B28" s="79" t="s">
        <v>103</v>
      </c>
      <c r="C28" s="80">
        <v>6</v>
      </c>
      <c r="D28" s="81"/>
      <c r="E28" s="80">
        <v>0</v>
      </c>
      <c r="F28" s="81">
        <f t="shared" si="0"/>
        <v>0</v>
      </c>
      <c r="G28" s="81"/>
      <c r="H28" s="81">
        <v>0</v>
      </c>
      <c r="I28" s="81">
        <f t="shared" si="1"/>
        <v>-4234.2</v>
      </c>
      <c r="J28" s="80" t="s">
        <v>292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16" t="s">
        <v>104</v>
      </c>
      <c r="B29" s="20" t="s">
        <v>105</v>
      </c>
      <c r="C29" s="18">
        <v>7</v>
      </c>
      <c r="D29" s="19">
        <v>6000</v>
      </c>
      <c r="E29" s="18"/>
      <c r="F29" s="19">
        <f t="shared" si="2"/>
        <v>6000</v>
      </c>
      <c r="G29" s="19">
        <v>1913</v>
      </c>
      <c r="H29" s="19">
        <f>G29/4</f>
        <v>478.25</v>
      </c>
      <c r="I29" s="19">
        <f t="shared" si="1"/>
        <v>2244.0500000000002</v>
      </c>
      <c r="J29" s="1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customHeight="1">
      <c r="A30" s="14" t="s">
        <v>106</v>
      </c>
      <c r="B30" s="11">
        <v>1526</v>
      </c>
      <c r="C30" s="11">
        <v>7</v>
      </c>
      <c r="D30" s="13"/>
      <c r="E30" s="11">
        <v>61</v>
      </c>
      <c r="F30" s="13">
        <f t="shared" si="0"/>
        <v>4575</v>
      </c>
      <c r="G30" s="13"/>
      <c r="H30" s="13">
        <f>H29</f>
        <v>478.25</v>
      </c>
      <c r="I30" s="13">
        <f t="shared" si="1"/>
        <v>819.05000000000018</v>
      </c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1" t="s">
        <v>22</v>
      </c>
      <c r="B31" s="22" t="s">
        <v>107</v>
      </c>
      <c r="C31" s="11">
        <v>7</v>
      </c>
      <c r="D31" s="13"/>
      <c r="E31" s="11">
        <v>75</v>
      </c>
      <c r="F31" s="13">
        <f t="shared" si="0"/>
        <v>5625</v>
      </c>
      <c r="G31" s="13"/>
      <c r="H31" s="13">
        <f>H30</f>
        <v>478.25</v>
      </c>
      <c r="I31" s="13">
        <f t="shared" si="1"/>
        <v>1869.0500000000002</v>
      </c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4" t="s">
        <v>108</v>
      </c>
      <c r="B32" s="22" t="s">
        <v>109</v>
      </c>
      <c r="C32" s="11">
        <v>7</v>
      </c>
      <c r="D32" s="13"/>
      <c r="E32" s="11">
        <v>104</v>
      </c>
      <c r="F32" s="13">
        <f t="shared" si="0"/>
        <v>7800</v>
      </c>
      <c r="G32" s="13"/>
      <c r="H32" s="13">
        <f>H31</f>
        <v>478.25</v>
      </c>
      <c r="I32" s="13">
        <f t="shared" si="1"/>
        <v>4044.05</v>
      </c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8" t="s">
        <v>110</v>
      </c>
      <c r="B33" s="18">
        <v>21667</v>
      </c>
      <c r="C33" s="18">
        <v>8</v>
      </c>
      <c r="D33" s="19">
        <v>6000</v>
      </c>
      <c r="E33" s="18"/>
      <c r="F33" s="19">
        <f t="shared" si="2"/>
        <v>6000</v>
      </c>
      <c r="G33" s="19">
        <v>997</v>
      </c>
      <c r="H33" s="19">
        <f>G33/4</f>
        <v>249.25</v>
      </c>
      <c r="I33" s="19">
        <f t="shared" si="1"/>
        <v>2015.0500000000002</v>
      </c>
      <c r="J33" s="1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customHeight="1">
      <c r="A34" s="14" t="s">
        <v>41</v>
      </c>
      <c r="B34" s="22" t="s">
        <v>111</v>
      </c>
      <c r="C34" s="11">
        <v>8</v>
      </c>
      <c r="D34" s="13"/>
      <c r="E34" s="11">
        <v>65</v>
      </c>
      <c r="F34" s="13">
        <f t="shared" si="0"/>
        <v>4875</v>
      </c>
      <c r="G34" s="13"/>
      <c r="H34" s="13">
        <f>H33</f>
        <v>249.25</v>
      </c>
      <c r="I34" s="13">
        <f t="shared" si="1"/>
        <v>890.05000000000018</v>
      </c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customHeight="1">
      <c r="A35" s="11" t="s">
        <v>112</v>
      </c>
      <c r="B35" s="11">
        <v>11489</v>
      </c>
      <c r="C35" s="11">
        <v>8</v>
      </c>
      <c r="D35" s="13"/>
      <c r="E35" s="11">
        <v>51</v>
      </c>
      <c r="F35" s="13">
        <f t="shared" si="0"/>
        <v>3825</v>
      </c>
      <c r="G35" s="13"/>
      <c r="H35" s="13">
        <f>H34</f>
        <v>249.25</v>
      </c>
      <c r="I35" s="13">
        <f t="shared" si="1"/>
        <v>-159.94999999999982</v>
      </c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14" t="s">
        <v>58</v>
      </c>
      <c r="B36" s="22" t="s">
        <v>113</v>
      </c>
      <c r="C36" s="11">
        <v>8</v>
      </c>
      <c r="D36" s="13"/>
      <c r="E36" s="11">
        <v>3</v>
      </c>
      <c r="F36" s="13">
        <f t="shared" si="0"/>
        <v>225</v>
      </c>
      <c r="G36" s="13"/>
      <c r="H36" s="13">
        <f>H35</f>
        <v>249.25</v>
      </c>
      <c r="I36" s="13">
        <f t="shared" si="1"/>
        <v>-3759.95</v>
      </c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6" t="s">
        <v>114</v>
      </c>
      <c r="B37" s="20" t="s">
        <v>115</v>
      </c>
      <c r="C37" s="18">
        <v>9</v>
      </c>
      <c r="D37" s="19">
        <v>6000</v>
      </c>
      <c r="E37" s="18"/>
      <c r="F37" s="19">
        <f t="shared" si="2"/>
        <v>6000</v>
      </c>
      <c r="G37" s="19">
        <v>924</v>
      </c>
      <c r="H37" s="19">
        <f>G37/4</f>
        <v>231</v>
      </c>
      <c r="I37" s="19">
        <f t="shared" si="1"/>
        <v>1996.8000000000002</v>
      </c>
      <c r="J37" s="1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>
      <c r="A38" s="14" t="s">
        <v>68</v>
      </c>
      <c r="B38" s="11">
        <v>34930</v>
      </c>
      <c r="C38" s="11">
        <v>9</v>
      </c>
      <c r="D38" s="13"/>
      <c r="E38" s="11">
        <v>3</v>
      </c>
      <c r="F38" s="13">
        <f t="shared" si="0"/>
        <v>225</v>
      </c>
      <c r="G38" s="13"/>
      <c r="H38" s="13">
        <f>H37</f>
        <v>231</v>
      </c>
      <c r="I38" s="13">
        <f t="shared" si="1"/>
        <v>-3778.2</v>
      </c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14" t="s">
        <v>25</v>
      </c>
      <c r="B39" s="22" t="s">
        <v>26</v>
      </c>
      <c r="C39" s="11">
        <v>9</v>
      </c>
      <c r="D39" s="13"/>
      <c r="E39" s="11">
        <v>90</v>
      </c>
      <c r="F39" s="13">
        <f t="shared" si="0"/>
        <v>6750</v>
      </c>
      <c r="G39" s="13"/>
      <c r="H39" s="13">
        <f>H38</f>
        <v>231</v>
      </c>
      <c r="I39" s="13">
        <f t="shared" si="1"/>
        <v>2746.8</v>
      </c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 customHeight="1">
      <c r="A40" s="14" t="s">
        <v>116</v>
      </c>
      <c r="B40" s="11">
        <v>11467</v>
      </c>
      <c r="C40" s="11">
        <v>9</v>
      </c>
      <c r="D40" s="13"/>
      <c r="E40" s="11">
        <v>20</v>
      </c>
      <c r="F40" s="13">
        <f t="shared" si="0"/>
        <v>1500</v>
      </c>
      <c r="G40" s="13"/>
      <c r="H40" s="13">
        <f>H39</f>
        <v>231</v>
      </c>
      <c r="I40" s="13">
        <f t="shared" si="1"/>
        <v>-2503.1999999999998</v>
      </c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18" t="s">
        <v>117</v>
      </c>
      <c r="B41" s="18">
        <v>44209</v>
      </c>
      <c r="C41" s="18">
        <v>10</v>
      </c>
      <c r="D41" s="19">
        <v>6000</v>
      </c>
      <c r="E41" s="18"/>
      <c r="F41" s="19">
        <f t="shared" si="2"/>
        <v>6000</v>
      </c>
      <c r="G41" s="19">
        <v>1650</v>
      </c>
      <c r="H41" s="19">
        <f>G41/4</f>
        <v>412.5</v>
      </c>
      <c r="I41" s="19">
        <f t="shared" si="1"/>
        <v>2178.3000000000002</v>
      </c>
      <c r="J41" s="1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customHeight="1">
      <c r="A42" s="26" t="s">
        <v>118</v>
      </c>
      <c r="B42" s="22" t="s">
        <v>119</v>
      </c>
      <c r="C42" s="11">
        <v>10</v>
      </c>
      <c r="D42" s="13"/>
      <c r="E42" s="11">
        <v>87</v>
      </c>
      <c r="F42" s="13">
        <f t="shared" si="0"/>
        <v>6525</v>
      </c>
      <c r="G42" s="13"/>
      <c r="H42" s="13">
        <f>H41</f>
        <v>412.5</v>
      </c>
      <c r="I42" s="13">
        <f t="shared" si="1"/>
        <v>2703.3</v>
      </c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11" t="s">
        <v>120</v>
      </c>
      <c r="B43" s="22" t="s">
        <v>121</v>
      </c>
      <c r="C43" s="11">
        <v>10</v>
      </c>
      <c r="D43" s="13"/>
      <c r="E43" s="11">
        <v>3</v>
      </c>
      <c r="F43" s="13">
        <f t="shared" si="0"/>
        <v>225</v>
      </c>
      <c r="G43" s="13"/>
      <c r="H43" s="13">
        <f>H42</f>
        <v>412.5</v>
      </c>
      <c r="I43" s="13">
        <f t="shared" si="1"/>
        <v>-3596.7</v>
      </c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6" t="s">
        <v>16</v>
      </c>
      <c r="B44" s="22" t="s">
        <v>17</v>
      </c>
      <c r="C44" s="11">
        <v>10</v>
      </c>
      <c r="D44" s="13"/>
      <c r="E44" s="11">
        <v>22</v>
      </c>
      <c r="F44" s="13">
        <f t="shared" si="0"/>
        <v>1650</v>
      </c>
      <c r="G44" s="13"/>
      <c r="H44" s="13">
        <f>H43</f>
        <v>412.5</v>
      </c>
      <c r="I44" s="13">
        <f t="shared" si="1"/>
        <v>-2171.6999999999998</v>
      </c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7"/>
      <c r="B45" s="7"/>
      <c r="C45" s="7"/>
      <c r="D45" s="8"/>
      <c r="E45" s="7"/>
      <c r="F45" s="8">
        <f>SUM(F5:F44)</f>
        <v>146175</v>
      </c>
      <c r="G45" s="8"/>
      <c r="H45" s="8">
        <f>SUM(H5:H44)</f>
        <v>23193</v>
      </c>
      <c r="I45" s="8">
        <f>F45+H45</f>
        <v>169368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7"/>
      <c r="B46" s="7"/>
      <c r="C46" s="7"/>
      <c r="D46" s="8"/>
      <c r="E46" s="7"/>
      <c r="F46" s="8"/>
      <c r="G46" s="8"/>
      <c r="H46" s="9" t="s">
        <v>78</v>
      </c>
      <c r="I46" s="8">
        <f>I45/(COUNTIF(A5:A44,"*"))</f>
        <v>4234.2</v>
      </c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3"/>
      <c r="E47" s="2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3"/>
      <c r="E48" s="2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3"/>
      <c r="E49" s="2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3"/>
      <c r="E50" s="2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3"/>
      <c r="E51" s="2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3"/>
      <c r="E52" s="2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3"/>
      <c r="E53" s="2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3"/>
      <c r="E54" s="2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3"/>
      <c r="E55" s="2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3"/>
      <c r="E56" s="2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3"/>
      <c r="E57" s="2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3"/>
      <c r="E58" s="2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3"/>
      <c r="E59" s="2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3"/>
      <c r="E60" s="2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3"/>
      <c r="E61" s="2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3"/>
      <c r="E62" s="2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3"/>
      <c r="E63" s="2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3"/>
      <c r="E64" s="2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3"/>
      <c r="E65" s="2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</sheetData>
  <autoFilter ref="A3:J44" xr:uid="{00000000-0009-0000-0000-000001000000}">
    <sortState xmlns:xlrd2="http://schemas.microsoft.com/office/spreadsheetml/2017/richdata2" ref="A3:J44">
      <sortCondition ref="C3:C44"/>
    </sortState>
  </autoFilter>
  <conditionalFormatting sqref="I4:I44">
    <cfRule type="cellIs" dxfId="6" priority="1" operator="lessThan">
      <formula>0</formula>
    </cfRule>
  </conditionalFormatting>
  <pageMargins left="0.7" right="0.7" top="0.75" bottom="0.75" header="0" footer="0"/>
  <pageSetup paperSize="9" scale="8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79C4-29B6-4B1C-81D3-D9A7BF6DBC5C}">
  <sheetPr>
    <tabColor theme="0"/>
  </sheetPr>
  <dimension ref="A1:J55"/>
  <sheetViews>
    <sheetView topLeftCell="A19" zoomScale="95" zoomScaleNormal="70" workbookViewId="0">
      <selection activeCell="F58" sqref="F58"/>
    </sheetView>
  </sheetViews>
  <sheetFormatPr defaultRowHeight="15"/>
  <cols>
    <col min="1" max="1" width="22.5703125" customWidth="1"/>
    <col min="2" max="2" width="12.28515625" bestFit="1" customWidth="1"/>
    <col min="3" max="3" width="8.5703125" bestFit="1" customWidth="1"/>
    <col min="4" max="4" width="10.28515625" bestFit="1" customWidth="1"/>
    <col min="5" max="5" width="16.85546875" bestFit="1" customWidth="1"/>
    <col min="6" max="6" width="10.42578125" bestFit="1" customWidth="1"/>
    <col min="7" max="7" width="20.28515625" bestFit="1" customWidth="1"/>
    <col min="8" max="8" width="20.140625" bestFit="1" customWidth="1"/>
    <col min="9" max="9" width="10.42578125" bestFit="1" customWidth="1"/>
    <col min="10" max="10" width="15.7109375" bestFit="1" customWidth="1"/>
  </cols>
  <sheetData>
    <row r="1" spans="1:10" ht="31.5">
      <c r="A1" s="27" t="s">
        <v>226</v>
      </c>
      <c r="B1" s="28"/>
      <c r="C1" s="28"/>
      <c r="D1" s="29"/>
      <c r="E1" s="28"/>
      <c r="F1" s="29"/>
      <c r="G1" s="29"/>
      <c r="H1" s="29"/>
      <c r="I1" s="29"/>
      <c r="J1" s="30"/>
    </row>
    <row r="2" spans="1:10">
      <c r="A2" s="31"/>
      <c r="B2" s="31"/>
      <c r="C2" s="31" t="s">
        <v>1</v>
      </c>
      <c r="D2" s="32" t="s">
        <v>2</v>
      </c>
      <c r="E2" s="31" t="s">
        <v>3</v>
      </c>
      <c r="F2" s="32"/>
      <c r="G2" s="32" t="s">
        <v>4</v>
      </c>
      <c r="H2" s="32"/>
      <c r="I2" s="32" t="s">
        <v>5</v>
      </c>
      <c r="J2" s="31"/>
    </row>
    <row r="3" spans="1:10">
      <c r="A3" s="31" t="s">
        <v>6</v>
      </c>
      <c r="B3" s="31" t="s">
        <v>7</v>
      </c>
      <c r="C3" s="31" t="s">
        <v>8</v>
      </c>
      <c r="D3" s="32" t="s">
        <v>9</v>
      </c>
      <c r="E3" s="31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1" t="s">
        <v>15</v>
      </c>
    </row>
    <row r="4" spans="1:10">
      <c r="A4" s="53" t="s">
        <v>30</v>
      </c>
      <c r="B4" s="54" t="s">
        <v>31</v>
      </c>
      <c r="C4" s="53">
        <v>1</v>
      </c>
      <c r="D4" s="55">
        <v>10000</v>
      </c>
      <c r="E4" s="53"/>
      <c r="F4" s="55">
        <f t="shared" ref="F4:F35" si="0">(E4*75)+D4</f>
        <v>10000</v>
      </c>
      <c r="G4" s="55">
        <v>4215</v>
      </c>
      <c r="H4" s="55">
        <f>G4/5</f>
        <v>843</v>
      </c>
      <c r="I4" s="36">
        <f t="shared" ref="I4:I35" si="1">F4+H4-$I$55</f>
        <v>4521.0600000000004</v>
      </c>
      <c r="J4" s="41"/>
    </row>
    <row r="5" spans="1:10">
      <c r="A5" s="42" t="s">
        <v>87</v>
      </c>
      <c r="B5" s="43" t="s">
        <v>161</v>
      </c>
      <c r="C5" s="44">
        <v>1</v>
      </c>
      <c r="D5" s="45"/>
      <c r="E5" s="44">
        <v>88</v>
      </c>
      <c r="F5" s="45">
        <f t="shared" si="0"/>
        <v>6600</v>
      </c>
      <c r="G5" s="45"/>
      <c r="H5" s="45">
        <f>H4</f>
        <v>843</v>
      </c>
      <c r="I5" s="45">
        <f t="shared" si="1"/>
        <v>1121.0600000000004</v>
      </c>
      <c r="J5" s="44"/>
    </row>
    <row r="6" spans="1:10">
      <c r="A6" s="44" t="s">
        <v>187</v>
      </c>
      <c r="B6" s="43" t="s">
        <v>80</v>
      </c>
      <c r="C6" s="44">
        <v>1</v>
      </c>
      <c r="D6" s="45"/>
      <c r="E6" s="44">
        <v>32</v>
      </c>
      <c r="F6" s="45">
        <f t="shared" si="0"/>
        <v>2400</v>
      </c>
      <c r="G6" s="45"/>
      <c r="H6" s="45">
        <f>H5</f>
        <v>843</v>
      </c>
      <c r="I6" s="45">
        <f t="shared" si="1"/>
        <v>-3078.9399999999996</v>
      </c>
      <c r="J6" s="44"/>
    </row>
    <row r="7" spans="1:10">
      <c r="A7" s="44" t="s">
        <v>189</v>
      </c>
      <c r="B7" s="43" t="s">
        <v>190</v>
      </c>
      <c r="C7" s="44">
        <v>1</v>
      </c>
      <c r="D7" s="45"/>
      <c r="E7" s="44">
        <v>45</v>
      </c>
      <c r="F7" s="45">
        <f t="shared" si="0"/>
        <v>3375</v>
      </c>
      <c r="G7" s="45"/>
      <c r="H7" s="45">
        <f>H6</f>
        <v>843</v>
      </c>
      <c r="I7" s="45">
        <f t="shared" si="1"/>
        <v>-2103.9399999999996</v>
      </c>
      <c r="J7" s="44"/>
    </row>
    <row r="8" spans="1:10">
      <c r="A8" s="44" t="s">
        <v>117</v>
      </c>
      <c r="B8" s="43" t="s">
        <v>129</v>
      </c>
      <c r="C8" s="44">
        <v>1</v>
      </c>
      <c r="D8" s="45"/>
      <c r="E8" s="44">
        <v>32</v>
      </c>
      <c r="F8" s="45">
        <f t="shared" si="0"/>
        <v>2400</v>
      </c>
      <c r="G8" s="45"/>
      <c r="H8" s="45">
        <f>H7</f>
        <v>843</v>
      </c>
      <c r="I8" s="45">
        <f t="shared" si="1"/>
        <v>-3078.9399999999996</v>
      </c>
      <c r="J8" s="44"/>
    </row>
    <row r="9" spans="1:10">
      <c r="A9" s="35" t="s">
        <v>43</v>
      </c>
      <c r="B9" s="37">
        <v>32717</v>
      </c>
      <c r="C9" s="35">
        <v>2</v>
      </c>
      <c r="D9" s="55">
        <v>10000</v>
      </c>
      <c r="E9" s="35"/>
      <c r="F9" s="36">
        <f t="shared" si="0"/>
        <v>10000</v>
      </c>
      <c r="G9" s="36">
        <v>4173</v>
      </c>
      <c r="H9" s="55">
        <f>G9/5</f>
        <v>834.6</v>
      </c>
      <c r="I9" s="36">
        <f t="shared" si="1"/>
        <v>4512.6600000000008</v>
      </c>
      <c r="J9" s="35"/>
    </row>
    <row r="10" spans="1:10">
      <c r="A10" s="44" t="s">
        <v>37</v>
      </c>
      <c r="B10" s="43">
        <v>2167</v>
      </c>
      <c r="C10" s="44">
        <v>2</v>
      </c>
      <c r="D10" s="45"/>
      <c r="E10" s="44">
        <v>37</v>
      </c>
      <c r="F10" s="45">
        <f t="shared" si="0"/>
        <v>2775</v>
      </c>
      <c r="G10" s="45"/>
      <c r="H10" s="45">
        <f>H9</f>
        <v>834.6</v>
      </c>
      <c r="I10" s="45">
        <f t="shared" si="1"/>
        <v>-2712.3399999999997</v>
      </c>
      <c r="J10" s="44"/>
    </row>
    <row r="11" spans="1:10">
      <c r="A11" s="44" t="s">
        <v>167</v>
      </c>
      <c r="B11" s="43" t="s">
        <v>26</v>
      </c>
      <c r="C11" s="44">
        <v>2</v>
      </c>
      <c r="D11" s="45"/>
      <c r="E11" s="44">
        <v>67</v>
      </c>
      <c r="F11" s="45">
        <f t="shared" si="0"/>
        <v>5025</v>
      </c>
      <c r="G11" s="45"/>
      <c r="H11" s="45">
        <f>H10</f>
        <v>834.6</v>
      </c>
      <c r="I11" s="45">
        <f t="shared" si="1"/>
        <v>-462.33999999999924</v>
      </c>
      <c r="J11" s="44"/>
    </row>
    <row r="12" spans="1:10">
      <c r="A12" s="42" t="s">
        <v>58</v>
      </c>
      <c r="B12" s="46">
        <v>32650</v>
      </c>
      <c r="C12" s="44">
        <v>2</v>
      </c>
      <c r="D12" s="45"/>
      <c r="E12" s="44">
        <v>68</v>
      </c>
      <c r="F12" s="45">
        <f t="shared" si="0"/>
        <v>5100</v>
      </c>
      <c r="G12" s="45"/>
      <c r="H12" s="45">
        <f>H11</f>
        <v>834.6</v>
      </c>
      <c r="I12" s="45">
        <f t="shared" si="1"/>
        <v>-387.33999999999924</v>
      </c>
      <c r="J12" s="44"/>
    </row>
    <row r="13" spans="1:10">
      <c r="A13" s="44" t="s">
        <v>185</v>
      </c>
      <c r="B13" s="43" t="s">
        <v>186</v>
      </c>
      <c r="C13" s="44">
        <v>2</v>
      </c>
      <c r="D13" s="45"/>
      <c r="E13" s="44">
        <v>125</v>
      </c>
      <c r="F13" s="45">
        <f t="shared" si="0"/>
        <v>9375</v>
      </c>
      <c r="G13" s="45"/>
      <c r="H13" s="45">
        <f>H12</f>
        <v>834.6</v>
      </c>
      <c r="I13" s="45">
        <f t="shared" si="1"/>
        <v>3887.6600000000008</v>
      </c>
      <c r="J13" s="44"/>
    </row>
    <row r="14" spans="1:10">
      <c r="A14" s="33" t="s">
        <v>60</v>
      </c>
      <c r="B14" s="34" t="s">
        <v>61</v>
      </c>
      <c r="C14" s="35">
        <v>3</v>
      </c>
      <c r="D14" s="55">
        <v>10000</v>
      </c>
      <c r="E14" s="35"/>
      <c r="F14" s="36">
        <f t="shared" si="0"/>
        <v>10000</v>
      </c>
      <c r="G14" s="36">
        <v>2344</v>
      </c>
      <c r="H14" s="55">
        <f>G14/5</f>
        <v>468.8</v>
      </c>
      <c r="I14" s="36">
        <f t="shared" si="1"/>
        <v>4146.8599999999997</v>
      </c>
      <c r="J14" s="35"/>
    </row>
    <row r="15" spans="1:10">
      <c r="A15" s="44" t="s">
        <v>196</v>
      </c>
      <c r="B15" s="43" t="s">
        <v>197</v>
      </c>
      <c r="C15" s="44">
        <v>3</v>
      </c>
      <c r="D15" s="45"/>
      <c r="E15" s="44">
        <v>22</v>
      </c>
      <c r="F15" s="45">
        <f t="shared" si="0"/>
        <v>1650</v>
      </c>
      <c r="G15" s="45"/>
      <c r="H15" s="45">
        <f>H14</f>
        <v>468.8</v>
      </c>
      <c r="I15" s="45">
        <f t="shared" si="1"/>
        <v>-4203.1399999999994</v>
      </c>
      <c r="J15" s="44"/>
    </row>
    <row r="16" spans="1:10">
      <c r="A16" s="44" t="s">
        <v>192</v>
      </c>
      <c r="B16" s="43" t="s">
        <v>193</v>
      </c>
      <c r="C16" s="44">
        <v>3</v>
      </c>
      <c r="D16" s="45"/>
      <c r="E16" s="44">
        <v>92</v>
      </c>
      <c r="F16" s="45">
        <f t="shared" si="0"/>
        <v>6900</v>
      </c>
      <c r="G16" s="45"/>
      <c r="H16" s="45">
        <f>H15</f>
        <v>468.8</v>
      </c>
      <c r="I16" s="45">
        <f t="shared" si="1"/>
        <v>1046.8600000000006</v>
      </c>
      <c r="J16" s="44"/>
    </row>
    <row r="17" spans="1:10">
      <c r="A17" s="44" t="s">
        <v>202</v>
      </c>
      <c r="B17" s="43">
        <v>11276</v>
      </c>
      <c r="C17" s="44">
        <v>3</v>
      </c>
      <c r="D17" s="45"/>
      <c r="E17" s="44">
        <v>42</v>
      </c>
      <c r="F17" s="45">
        <f t="shared" si="0"/>
        <v>3150</v>
      </c>
      <c r="G17" s="45"/>
      <c r="H17" s="45">
        <f>H16</f>
        <v>468.8</v>
      </c>
      <c r="I17" s="45">
        <f t="shared" si="1"/>
        <v>-2703.1399999999994</v>
      </c>
      <c r="J17" s="44"/>
    </row>
    <row r="18" spans="1:10">
      <c r="A18" s="44" t="s">
        <v>48</v>
      </c>
      <c r="B18" s="43" t="s">
        <v>213</v>
      </c>
      <c r="C18" s="44">
        <v>3</v>
      </c>
      <c r="D18" s="45"/>
      <c r="E18" s="44">
        <v>68</v>
      </c>
      <c r="F18" s="45">
        <f t="shared" si="0"/>
        <v>5100</v>
      </c>
      <c r="G18" s="45"/>
      <c r="H18" s="45">
        <f>H17</f>
        <v>468.8</v>
      </c>
      <c r="I18" s="45">
        <f t="shared" si="1"/>
        <v>-753.13999999999942</v>
      </c>
      <c r="J18" s="44"/>
    </row>
    <row r="19" spans="1:10">
      <c r="A19" s="33" t="s">
        <v>62</v>
      </c>
      <c r="B19" s="37">
        <v>28212</v>
      </c>
      <c r="C19" s="35">
        <v>4</v>
      </c>
      <c r="D19" s="55">
        <v>10000</v>
      </c>
      <c r="E19" s="35"/>
      <c r="F19" s="36">
        <f t="shared" si="0"/>
        <v>10000</v>
      </c>
      <c r="G19" s="36">
        <v>802</v>
      </c>
      <c r="H19" s="55">
        <f>G19/5</f>
        <v>160.4</v>
      </c>
      <c r="I19" s="36">
        <f t="shared" si="1"/>
        <v>3838.46</v>
      </c>
      <c r="J19" s="35"/>
    </row>
    <row r="20" spans="1:10">
      <c r="A20" s="42" t="s">
        <v>65</v>
      </c>
      <c r="B20" s="43" t="s">
        <v>66</v>
      </c>
      <c r="C20" s="44">
        <v>4</v>
      </c>
      <c r="D20" s="45"/>
      <c r="E20" s="44">
        <v>58</v>
      </c>
      <c r="F20" s="45">
        <f t="shared" si="0"/>
        <v>4350</v>
      </c>
      <c r="G20" s="45"/>
      <c r="H20" s="45">
        <f>H19</f>
        <v>160.4</v>
      </c>
      <c r="I20" s="45">
        <f t="shared" si="1"/>
        <v>-1811.54</v>
      </c>
      <c r="J20" s="44"/>
    </row>
    <row r="21" spans="1:10">
      <c r="A21" s="44" t="s">
        <v>215</v>
      </c>
      <c r="B21" s="46">
        <v>11411</v>
      </c>
      <c r="C21" s="44">
        <v>4</v>
      </c>
      <c r="D21" s="45"/>
      <c r="E21" s="44">
        <v>105</v>
      </c>
      <c r="F21" s="45">
        <f t="shared" si="0"/>
        <v>7875</v>
      </c>
      <c r="G21" s="45"/>
      <c r="H21" s="45">
        <f>H20</f>
        <v>160.4</v>
      </c>
      <c r="I21" s="45">
        <f t="shared" si="1"/>
        <v>1713.46</v>
      </c>
      <c r="J21" s="44"/>
    </row>
    <row r="22" spans="1:10">
      <c r="A22" s="42" t="s">
        <v>104</v>
      </c>
      <c r="B22" s="43" t="s">
        <v>105</v>
      </c>
      <c r="C22" s="44">
        <v>4</v>
      </c>
      <c r="D22" s="45"/>
      <c r="E22" s="44">
        <v>58</v>
      </c>
      <c r="F22" s="45">
        <f t="shared" si="0"/>
        <v>4350</v>
      </c>
      <c r="G22" s="45"/>
      <c r="H22" s="45">
        <f>H21</f>
        <v>160.4</v>
      </c>
      <c r="I22" s="45">
        <f t="shared" si="1"/>
        <v>-1811.54</v>
      </c>
      <c r="J22" s="44"/>
    </row>
    <row r="23" spans="1:10">
      <c r="A23" s="44" t="s">
        <v>198</v>
      </c>
      <c r="B23" s="43" t="s">
        <v>42</v>
      </c>
      <c r="C23" s="44">
        <v>4</v>
      </c>
      <c r="D23" s="45"/>
      <c r="E23" s="44">
        <v>19</v>
      </c>
      <c r="F23" s="45">
        <f t="shared" si="0"/>
        <v>1425</v>
      </c>
      <c r="G23" s="45"/>
      <c r="H23" s="45">
        <f>H22</f>
        <v>160.4</v>
      </c>
      <c r="I23" s="45">
        <f t="shared" si="1"/>
        <v>-4736.5399999999991</v>
      </c>
      <c r="J23" s="44"/>
    </row>
    <row r="24" spans="1:10">
      <c r="A24" s="35" t="s">
        <v>206</v>
      </c>
      <c r="B24" s="34" t="s">
        <v>207</v>
      </c>
      <c r="C24" s="53">
        <v>5</v>
      </c>
      <c r="D24" s="55">
        <v>10000</v>
      </c>
      <c r="E24" s="53"/>
      <c r="F24" s="36">
        <f t="shared" si="0"/>
        <v>10000</v>
      </c>
      <c r="G24" s="55">
        <v>2312</v>
      </c>
      <c r="H24" s="55">
        <f>G24/5</f>
        <v>462.4</v>
      </c>
      <c r="I24" s="36">
        <f t="shared" si="1"/>
        <v>4140.46</v>
      </c>
      <c r="J24" s="56"/>
    </row>
    <row r="25" spans="1:10">
      <c r="A25" s="47" t="s">
        <v>124</v>
      </c>
      <c r="B25" s="50">
        <v>40068</v>
      </c>
      <c r="C25" s="47">
        <v>5</v>
      </c>
      <c r="D25" s="51"/>
      <c r="E25" s="47">
        <v>69</v>
      </c>
      <c r="F25" s="45">
        <f t="shared" si="0"/>
        <v>5175</v>
      </c>
      <c r="G25" s="51"/>
      <c r="H25" s="45">
        <f>H24</f>
        <v>462.4</v>
      </c>
      <c r="I25" s="45">
        <f t="shared" si="1"/>
        <v>-684.54</v>
      </c>
      <c r="J25" s="44"/>
    </row>
    <row r="26" spans="1:10">
      <c r="A26" s="42" t="s">
        <v>136</v>
      </c>
      <c r="B26" s="46">
        <v>11298</v>
      </c>
      <c r="C26" s="44">
        <v>5</v>
      </c>
      <c r="D26" s="45"/>
      <c r="E26" s="44">
        <v>45</v>
      </c>
      <c r="F26" s="45">
        <f t="shared" si="0"/>
        <v>3375</v>
      </c>
      <c r="G26" s="45"/>
      <c r="H26" s="45">
        <f>H25</f>
        <v>462.4</v>
      </c>
      <c r="I26" s="45">
        <f t="shared" si="1"/>
        <v>-2484.5399999999995</v>
      </c>
      <c r="J26" s="44"/>
    </row>
    <row r="27" spans="1:10">
      <c r="A27" s="44" t="s">
        <v>23</v>
      </c>
      <c r="B27" s="43">
        <v>28899</v>
      </c>
      <c r="C27" s="44">
        <v>5</v>
      </c>
      <c r="D27" s="45"/>
      <c r="E27" s="44">
        <v>64</v>
      </c>
      <c r="F27" s="45">
        <f t="shared" si="0"/>
        <v>4800</v>
      </c>
      <c r="G27" s="45"/>
      <c r="H27" s="45">
        <f>H26</f>
        <v>462.4</v>
      </c>
      <c r="I27" s="45">
        <f t="shared" si="1"/>
        <v>-1059.54</v>
      </c>
      <c r="J27" s="44"/>
    </row>
    <row r="28" spans="1:10">
      <c r="A28" s="42" t="s">
        <v>195</v>
      </c>
      <c r="B28" s="46">
        <v>3344</v>
      </c>
      <c r="C28" s="44">
        <v>5</v>
      </c>
      <c r="D28" s="45"/>
      <c r="E28" s="44">
        <v>30</v>
      </c>
      <c r="F28" s="45">
        <f t="shared" si="0"/>
        <v>2250</v>
      </c>
      <c r="G28" s="45"/>
      <c r="H28" s="45">
        <f>H27</f>
        <v>462.4</v>
      </c>
      <c r="I28" s="45">
        <f t="shared" si="1"/>
        <v>-3609.5399999999995</v>
      </c>
      <c r="J28" s="44"/>
    </row>
    <row r="29" spans="1:10">
      <c r="A29" s="35" t="s">
        <v>221</v>
      </c>
      <c r="B29" s="34" t="s">
        <v>207</v>
      </c>
      <c r="C29" s="35">
        <v>6</v>
      </c>
      <c r="D29" s="55">
        <v>10000</v>
      </c>
      <c r="E29" s="35"/>
      <c r="F29" s="36">
        <f t="shared" si="0"/>
        <v>10000</v>
      </c>
      <c r="G29" s="36">
        <v>2311</v>
      </c>
      <c r="H29" s="55">
        <f>G29/5</f>
        <v>462.2</v>
      </c>
      <c r="I29" s="36">
        <f t="shared" si="1"/>
        <v>4140.2600000000011</v>
      </c>
      <c r="J29" s="41"/>
    </row>
    <row r="30" spans="1:10">
      <c r="A30" s="44" t="s">
        <v>194</v>
      </c>
      <c r="B30" s="43">
        <v>11338</v>
      </c>
      <c r="C30" s="44">
        <v>6</v>
      </c>
      <c r="D30" s="45"/>
      <c r="E30" s="44">
        <v>66</v>
      </c>
      <c r="F30" s="45">
        <f t="shared" si="0"/>
        <v>4950</v>
      </c>
      <c r="G30" s="45"/>
      <c r="H30" s="45">
        <f>H29</f>
        <v>462.2</v>
      </c>
      <c r="I30" s="45">
        <f t="shared" si="1"/>
        <v>-909.73999999999978</v>
      </c>
      <c r="J30" s="44"/>
    </row>
    <row r="31" spans="1:10">
      <c r="A31" s="44" t="s">
        <v>68</v>
      </c>
      <c r="B31" s="43" t="s">
        <v>69</v>
      </c>
      <c r="C31" s="44">
        <v>6</v>
      </c>
      <c r="D31" s="45"/>
      <c r="E31" s="44">
        <v>68</v>
      </c>
      <c r="F31" s="45">
        <f t="shared" si="0"/>
        <v>5100</v>
      </c>
      <c r="G31" s="45"/>
      <c r="H31" s="45">
        <f>H30</f>
        <v>462.2</v>
      </c>
      <c r="I31" s="45">
        <f t="shared" si="1"/>
        <v>-759.73999999999978</v>
      </c>
      <c r="J31" s="44"/>
    </row>
    <row r="32" spans="1:10">
      <c r="A32" s="44" t="s">
        <v>224</v>
      </c>
      <c r="B32" s="43" t="s">
        <v>225</v>
      </c>
      <c r="C32" s="44">
        <v>6</v>
      </c>
      <c r="D32" s="45"/>
      <c r="E32" s="44">
        <v>2</v>
      </c>
      <c r="F32" s="45">
        <f t="shared" si="0"/>
        <v>150</v>
      </c>
      <c r="G32" s="45"/>
      <c r="H32" s="45">
        <f>H31</f>
        <v>462.2</v>
      </c>
      <c r="I32" s="45">
        <f t="shared" si="1"/>
        <v>-5709.74</v>
      </c>
      <c r="J32" s="44"/>
    </row>
    <row r="33" spans="1:10">
      <c r="A33" s="44" t="s">
        <v>166</v>
      </c>
      <c r="B33" s="43" t="s">
        <v>42</v>
      </c>
      <c r="C33" s="44">
        <v>6</v>
      </c>
      <c r="D33" s="45"/>
      <c r="E33" s="44">
        <v>75</v>
      </c>
      <c r="F33" s="45">
        <f t="shared" si="0"/>
        <v>5625</v>
      </c>
      <c r="G33" s="45"/>
      <c r="H33" s="45">
        <f>H32</f>
        <v>462.2</v>
      </c>
      <c r="I33" s="45">
        <f t="shared" si="1"/>
        <v>-234.73999999999978</v>
      </c>
      <c r="J33" s="44"/>
    </row>
    <row r="34" spans="1:10">
      <c r="A34" s="35" t="s">
        <v>150</v>
      </c>
      <c r="B34" s="34" t="s">
        <v>26</v>
      </c>
      <c r="C34" s="35">
        <v>7</v>
      </c>
      <c r="D34" s="55">
        <v>10000</v>
      </c>
      <c r="E34" s="35"/>
      <c r="F34" s="36">
        <f t="shared" si="0"/>
        <v>10000</v>
      </c>
      <c r="G34" s="36">
        <v>1918</v>
      </c>
      <c r="H34" s="55">
        <f>G34/5</f>
        <v>383.6</v>
      </c>
      <c r="I34" s="36">
        <f t="shared" si="1"/>
        <v>4061.6600000000008</v>
      </c>
      <c r="J34" s="35"/>
    </row>
    <row r="35" spans="1:10">
      <c r="A35" s="42" t="s">
        <v>90</v>
      </c>
      <c r="B35" s="43" t="s">
        <v>91</v>
      </c>
      <c r="C35" s="44">
        <v>7</v>
      </c>
      <c r="D35" s="45"/>
      <c r="E35" s="44">
        <v>4</v>
      </c>
      <c r="F35" s="45">
        <f t="shared" si="0"/>
        <v>300</v>
      </c>
      <c r="G35" s="45"/>
      <c r="H35" s="45">
        <f>H34</f>
        <v>383.6</v>
      </c>
      <c r="I35" s="45">
        <f t="shared" si="1"/>
        <v>-5638.3399999999992</v>
      </c>
      <c r="J35" s="44"/>
    </row>
    <row r="36" spans="1:10">
      <c r="A36" s="44" t="s">
        <v>36</v>
      </c>
      <c r="B36" s="43" t="s">
        <v>100</v>
      </c>
      <c r="C36" s="44">
        <v>7</v>
      </c>
      <c r="D36" s="45"/>
      <c r="E36" s="44">
        <v>52</v>
      </c>
      <c r="F36" s="45">
        <f t="shared" ref="F36:F53" si="2">(E36*75)+D36</f>
        <v>3900</v>
      </c>
      <c r="G36" s="45"/>
      <c r="H36" s="45">
        <f>H35</f>
        <v>383.6</v>
      </c>
      <c r="I36" s="45">
        <f t="shared" ref="I36:I53" si="3">F36+H36-$I$55</f>
        <v>-2038.3399999999992</v>
      </c>
      <c r="J36" s="44"/>
    </row>
    <row r="37" spans="1:10">
      <c r="A37" s="44" t="s">
        <v>86</v>
      </c>
      <c r="B37" s="43" t="s">
        <v>132</v>
      </c>
      <c r="C37" s="44">
        <v>7</v>
      </c>
      <c r="D37" s="45"/>
      <c r="E37" s="44">
        <v>92</v>
      </c>
      <c r="F37" s="45">
        <f t="shared" si="2"/>
        <v>6900</v>
      </c>
      <c r="G37" s="45"/>
      <c r="H37" s="45">
        <f>H36</f>
        <v>383.6</v>
      </c>
      <c r="I37" s="45">
        <f t="shared" si="3"/>
        <v>961.66000000000076</v>
      </c>
      <c r="J37" s="44"/>
    </row>
    <row r="38" spans="1:10">
      <c r="A38" s="42" t="s">
        <v>163</v>
      </c>
      <c r="B38" s="43" t="s">
        <v>77</v>
      </c>
      <c r="C38" s="44">
        <v>7</v>
      </c>
      <c r="D38" s="45"/>
      <c r="E38" s="44">
        <v>5</v>
      </c>
      <c r="F38" s="45">
        <f t="shared" si="2"/>
        <v>375</v>
      </c>
      <c r="G38" s="45"/>
      <c r="H38" s="45">
        <f>H37</f>
        <v>383.6</v>
      </c>
      <c r="I38" s="45">
        <f t="shared" si="3"/>
        <v>-5563.3399999999992</v>
      </c>
      <c r="J38" s="44"/>
    </row>
    <row r="39" spans="1:10">
      <c r="A39" s="35" t="s">
        <v>126</v>
      </c>
      <c r="B39" s="34" t="s">
        <v>127</v>
      </c>
      <c r="C39" s="35">
        <v>8</v>
      </c>
      <c r="D39" s="55">
        <v>10000</v>
      </c>
      <c r="E39" s="35"/>
      <c r="F39" s="36">
        <f t="shared" si="2"/>
        <v>10000</v>
      </c>
      <c r="G39" s="36">
        <v>1991</v>
      </c>
      <c r="H39" s="55">
        <f>G39/5</f>
        <v>398.2</v>
      </c>
      <c r="I39" s="36">
        <f t="shared" si="3"/>
        <v>4076.2600000000011</v>
      </c>
      <c r="J39" s="35"/>
    </row>
    <row r="40" spans="1:10">
      <c r="A40" s="44" t="s">
        <v>223</v>
      </c>
      <c r="B40" s="43" t="s">
        <v>17</v>
      </c>
      <c r="C40" s="44">
        <v>8</v>
      </c>
      <c r="D40" s="45"/>
      <c r="E40" s="44">
        <v>25</v>
      </c>
      <c r="F40" s="45">
        <f t="shared" si="2"/>
        <v>1875</v>
      </c>
      <c r="G40" s="45"/>
      <c r="H40" s="45">
        <f>H39</f>
        <v>398.2</v>
      </c>
      <c r="I40" s="45">
        <f t="shared" si="3"/>
        <v>-4048.74</v>
      </c>
      <c r="J40" s="44"/>
    </row>
    <row r="41" spans="1:10">
      <c r="A41" s="44" t="s">
        <v>133</v>
      </c>
      <c r="B41" s="43" t="s">
        <v>35</v>
      </c>
      <c r="C41" s="44">
        <v>8</v>
      </c>
      <c r="D41" s="45"/>
      <c r="E41" s="44">
        <v>100</v>
      </c>
      <c r="F41" s="45">
        <f t="shared" si="2"/>
        <v>7500</v>
      </c>
      <c r="G41" s="45"/>
      <c r="H41" s="45">
        <f>H40</f>
        <v>398.2</v>
      </c>
      <c r="I41" s="45">
        <f t="shared" si="3"/>
        <v>1576.2600000000002</v>
      </c>
      <c r="J41" s="44"/>
    </row>
    <row r="42" spans="1:10">
      <c r="A42" s="44" t="s">
        <v>141</v>
      </c>
      <c r="B42" s="43" t="s">
        <v>40</v>
      </c>
      <c r="C42" s="44">
        <v>8</v>
      </c>
      <c r="D42" s="45"/>
      <c r="E42" s="44">
        <v>123</v>
      </c>
      <c r="F42" s="45">
        <f t="shared" si="2"/>
        <v>9225</v>
      </c>
      <c r="G42" s="45"/>
      <c r="H42" s="45">
        <f>H41</f>
        <v>398.2</v>
      </c>
      <c r="I42" s="45">
        <f t="shared" si="3"/>
        <v>3301.2600000000011</v>
      </c>
      <c r="J42" s="44"/>
    </row>
    <row r="43" spans="1:10">
      <c r="A43" s="44" t="s">
        <v>208</v>
      </c>
      <c r="B43" s="43" t="s">
        <v>111</v>
      </c>
      <c r="C43" s="44">
        <v>8</v>
      </c>
      <c r="D43" s="45"/>
      <c r="E43" s="44">
        <v>115</v>
      </c>
      <c r="F43" s="45">
        <f t="shared" si="2"/>
        <v>8625</v>
      </c>
      <c r="G43" s="45"/>
      <c r="H43" s="45">
        <f>H42</f>
        <v>398.2</v>
      </c>
      <c r="I43" s="45">
        <f t="shared" si="3"/>
        <v>2701.2600000000011</v>
      </c>
      <c r="J43" s="44"/>
    </row>
    <row r="44" spans="1:10">
      <c r="A44" s="33" t="s">
        <v>214</v>
      </c>
      <c r="B44" s="37">
        <v>26679</v>
      </c>
      <c r="C44" s="35">
        <v>9</v>
      </c>
      <c r="D44" s="55">
        <v>10000</v>
      </c>
      <c r="E44" s="35"/>
      <c r="F44" s="36">
        <f t="shared" si="2"/>
        <v>10000</v>
      </c>
      <c r="G44" s="36">
        <v>1887</v>
      </c>
      <c r="H44" s="55">
        <f>G44/5</f>
        <v>377.4</v>
      </c>
      <c r="I44" s="36">
        <f t="shared" si="3"/>
        <v>4055.46</v>
      </c>
      <c r="J44" s="35"/>
    </row>
    <row r="45" spans="1:10">
      <c r="A45" s="42" t="s">
        <v>184</v>
      </c>
      <c r="B45" s="43" t="s">
        <v>51</v>
      </c>
      <c r="C45" s="44">
        <v>9</v>
      </c>
      <c r="D45" s="45"/>
      <c r="E45" s="44">
        <v>40</v>
      </c>
      <c r="F45" s="45">
        <f t="shared" si="2"/>
        <v>3000</v>
      </c>
      <c r="G45" s="45"/>
      <c r="H45" s="45">
        <f>H44</f>
        <v>377.4</v>
      </c>
      <c r="I45" s="45">
        <f t="shared" si="3"/>
        <v>-2944.5399999999995</v>
      </c>
      <c r="J45" s="44"/>
    </row>
    <row r="46" spans="1:10">
      <c r="A46" s="42" t="s">
        <v>140</v>
      </c>
      <c r="B46" s="46">
        <v>11297</v>
      </c>
      <c r="C46" s="44">
        <v>9</v>
      </c>
      <c r="D46" s="45"/>
      <c r="E46" s="44">
        <v>100</v>
      </c>
      <c r="F46" s="45">
        <f t="shared" si="2"/>
        <v>7500</v>
      </c>
      <c r="G46" s="45"/>
      <c r="H46" s="45">
        <f>H45</f>
        <v>377.4</v>
      </c>
      <c r="I46" s="45">
        <f t="shared" si="3"/>
        <v>1555.46</v>
      </c>
      <c r="J46" s="44"/>
    </row>
    <row r="47" spans="1:10">
      <c r="A47" s="44" t="s">
        <v>165</v>
      </c>
      <c r="B47" s="43">
        <v>29244</v>
      </c>
      <c r="C47" s="44">
        <v>9</v>
      </c>
      <c r="D47" s="45"/>
      <c r="E47" s="44">
        <v>122</v>
      </c>
      <c r="F47" s="45">
        <f t="shared" si="2"/>
        <v>9150</v>
      </c>
      <c r="G47" s="45"/>
      <c r="H47" s="45">
        <f>H46</f>
        <v>377.4</v>
      </c>
      <c r="I47" s="45">
        <f t="shared" si="3"/>
        <v>3205.46</v>
      </c>
      <c r="J47" s="44"/>
    </row>
    <row r="48" spans="1:10">
      <c r="A48" s="44" t="s">
        <v>142</v>
      </c>
      <c r="B48" s="43" t="s">
        <v>77</v>
      </c>
      <c r="C48" s="44">
        <v>9</v>
      </c>
      <c r="D48" s="45"/>
      <c r="E48" s="44">
        <v>97</v>
      </c>
      <c r="F48" s="45">
        <f t="shared" si="2"/>
        <v>7275</v>
      </c>
      <c r="G48" s="45"/>
      <c r="H48" s="45">
        <f>H47</f>
        <v>377.4</v>
      </c>
      <c r="I48" s="45">
        <f t="shared" si="3"/>
        <v>1330.46</v>
      </c>
      <c r="J48" s="44"/>
    </row>
    <row r="49" spans="1:10">
      <c r="A49" s="35" t="s">
        <v>27</v>
      </c>
      <c r="B49" s="37">
        <v>11482</v>
      </c>
      <c r="C49" s="35">
        <v>10</v>
      </c>
      <c r="D49" s="55">
        <v>10000</v>
      </c>
      <c r="E49" s="35"/>
      <c r="F49" s="36">
        <f t="shared" si="2"/>
        <v>10000</v>
      </c>
      <c r="G49" s="36">
        <v>2969</v>
      </c>
      <c r="H49" s="55">
        <f>G49/5</f>
        <v>593.79999999999995</v>
      </c>
      <c r="I49" s="36">
        <f t="shared" si="3"/>
        <v>4271.8599999999997</v>
      </c>
      <c r="J49" s="35"/>
    </row>
    <row r="50" spans="1:10">
      <c r="A50" s="44" t="s">
        <v>204</v>
      </c>
      <c r="B50" s="43" t="s">
        <v>97</v>
      </c>
      <c r="C50" s="44">
        <v>10</v>
      </c>
      <c r="D50" s="45"/>
      <c r="E50" s="44">
        <v>96</v>
      </c>
      <c r="F50" s="45">
        <f t="shared" si="2"/>
        <v>7200</v>
      </c>
      <c r="G50" s="45"/>
      <c r="H50" s="45">
        <f>H49</f>
        <v>593.79999999999995</v>
      </c>
      <c r="I50" s="45">
        <f t="shared" si="3"/>
        <v>1471.8600000000006</v>
      </c>
      <c r="J50" s="44"/>
    </row>
    <row r="51" spans="1:10">
      <c r="A51" s="44" t="s">
        <v>211</v>
      </c>
      <c r="B51" s="43" t="s">
        <v>212</v>
      </c>
      <c r="C51" s="44">
        <v>10</v>
      </c>
      <c r="D51" s="45"/>
      <c r="E51" s="44">
        <v>124</v>
      </c>
      <c r="F51" s="45">
        <f t="shared" si="2"/>
        <v>9300</v>
      </c>
      <c r="G51" s="45"/>
      <c r="H51" s="45">
        <f>H50</f>
        <v>593.79999999999995</v>
      </c>
      <c r="I51" s="45">
        <f t="shared" si="3"/>
        <v>3571.8599999999997</v>
      </c>
      <c r="J51" s="44"/>
    </row>
    <row r="52" spans="1:10">
      <c r="A52" s="52" t="s">
        <v>222</v>
      </c>
      <c r="B52" s="43">
        <v>11560</v>
      </c>
      <c r="C52" s="44">
        <v>10</v>
      </c>
      <c r="D52" s="45"/>
      <c r="E52" s="44">
        <v>62</v>
      </c>
      <c r="F52" s="45">
        <f t="shared" si="2"/>
        <v>4650</v>
      </c>
      <c r="G52" s="45"/>
      <c r="H52" s="45">
        <f>H51</f>
        <v>593.79999999999995</v>
      </c>
      <c r="I52" s="45">
        <f t="shared" si="3"/>
        <v>-1078.1399999999994</v>
      </c>
      <c r="J52" s="44"/>
    </row>
    <row r="53" spans="1:10">
      <c r="A53" s="44" t="s">
        <v>188</v>
      </c>
      <c r="B53" s="43" t="s">
        <v>107</v>
      </c>
      <c r="C53" s="44">
        <v>10</v>
      </c>
      <c r="D53" s="45"/>
      <c r="E53" s="44">
        <v>15</v>
      </c>
      <c r="F53" s="45">
        <f t="shared" si="2"/>
        <v>1125</v>
      </c>
      <c r="G53" s="45"/>
      <c r="H53" s="45">
        <f>H52</f>
        <v>593.79999999999995</v>
      </c>
      <c r="I53" s="45">
        <f t="shared" si="3"/>
        <v>-4603.1399999999994</v>
      </c>
      <c r="J53" s="44"/>
    </row>
    <row r="54" spans="1:10">
      <c r="A54" s="38"/>
      <c r="B54" s="38"/>
      <c r="C54" s="38"/>
      <c r="D54" s="39"/>
      <c r="E54" s="38"/>
      <c r="F54" s="39">
        <f>SUM(F4:F53)</f>
        <v>291175</v>
      </c>
      <c r="G54" s="39"/>
      <c r="H54" s="39">
        <f>SUM(H4:H53)</f>
        <v>24922</v>
      </c>
      <c r="I54" s="39">
        <f>F54+H54</f>
        <v>316097</v>
      </c>
      <c r="J54" s="39"/>
    </row>
    <row r="55" spans="1:10">
      <c r="A55" s="38"/>
      <c r="B55" s="38"/>
      <c r="C55" s="38"/>
      <c r="D55" s="39"/>
      <c r="E55" s="38"/>
      <c r="F55" s="39"/>
      <c r="G55" s="39"/>
      <c r="H55" s="40" t="s">
        <v>78</v>
      </c>
      <c r="I55" s="39">
        <f>I54/(COUNTIF(A4:A53,"*"))</f>
        <v>6321.94</v>
      </c>
      <c r="J55" s="38"/>
    </row>
  </sheetData>
  <autoFilter ref="A3:J3" xr:uid="{140E79C4-29B6-4B1C-81D3-D9A7BF6DBC5C}">
    <sortState xmlns:xlrd2="http://schemas.microsoft.com/office/spreadsheetml/2017/richdata2" ref="A4:J90">
      <sortCondition ref="C3"/>
    </sortState>
  </autoFilter>
  <conditionalFormatting sqref="I4:I53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Z952"/>
  <sheetViews>
    <sheetView topLeftCell="A30" workbookViewId="0">
      <selection activeCell="F67" sqref="F67"/>
    </sheetView>
  </sheetViews>
  <sheetFormatPr defaultColWidth="14.42578125" defaultRowHeight="15" customHeight="1"/>
  <cols>
    <col min="1" max="1" width="27" customWidth="1"/>
    <col min="2" max="2" width="14.7109375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6" width="8.85546875" customWidth="1"/>
  </cols>
  <sheetData>
    <row r="1" spans="1:26" ht="31.5">
      <c r="A1" s="1" t="s">
        <v>122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6" t="s">
        <v>123</v>
      </c>
      <c r="B4" s="17">
        <v>1772</v>
      </c>
      <c r="C4" s="18">
        <v>1</v>
      </c>
      <c r="D4" s="19">
        <v>9000</v>
      </c>
      <c r="E4" s="18"/>
      <c r="F4" s="19">
        <f t="shared" ref="F4:F8" si="0">(E4*75)+D4</f>
        <v>9000</v>
      </c>
      <c r="G4" s="19">
        <v>1286</v>
      </c>
      <c r="H4" s="19">
        <f>G4/6</f>
        <v>214.33333333333334</v>
      </c>
      <c r="I4" s="19">
        <f t="shared" ref="I4:I63" si="1">F4+H4-$I$65</f>
        <v>4478.1016949152545</v>
      </c>
      <c r="J4" s="1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>
      <c r="A5" s="11" t="s">
        <v>124</v>
      </c>
      <c r="B5" s="12">
        <v>40068</v>
      </c>
      <c r="C5" s="11">
        <v>1</v>
      </c>
      <c r="D5" s="13"/>
      <c r="E5" s="11">
        <v>23</v>
      </c>
      <c r="F5" s="13">
        <f t="shared" si="0"/>
        <v>1725</v>
      </c>
      <c r="G5" s="13"/>
      <c r="H5" s="13">
        <f>H4</f>
        <v>214.33333333333334</v>
      </c>
      <c r="I5" s="13">
        <f t="shared" si="1"/>
        <v>-2796.8983050847464</v>
      </c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4" t="s">
        <v>125</v>
      </c>
      <c r="B6" s="12">
        <v>1382</v>
      </c>
      <c r="C6" s="11">
        <v>1</v>
      </c>
      <c r="D6" s="13"/>
      <c r="E6" s="11">
        <v>55</v>
      </c>
      <c r="F6" s="13">
        <f t="shared" si="0"/>
        <v>4125</v>
      </c>
      <c r="G6" s="13"/>
      <c r="H6" s="13">
        <f>H5</f>
        <v>214.33333333333334</v>
      </c>
      <c r="I6" s="13">
        <f t="shared" si="1"/>
        <v>-396.89830508474643</v>
      </c>
      <c r="J6" s="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1" t="s">
        <v>126</v>
      </c>
      <c r="B7" s="12" t="s">
        <v>127</v>
      </c>
      <c r="C7" s="11">
        <v>1</v>
      </c>
      <c r="D7" s="13"/>
      <c r="E7" s="11">
        <v>25</v>
      </c>
      <c r="F7" s="13">
        <f t="shared" si="0"/>
        <v>1875</v>
      </c>
      <c r="G7" s="13"/>
      <c r="H7" s="13">
        <f>H6</f>
        <v>214.33333333333334</v>
      </c>
      <c r="I7" s="13">
        <f t="shared" si="1"/>
        <v>-2646.898305084746</v>
      </c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4" t="s">
        <v>128</v>
      </c>
      <c r="B8" s="12">
        <v>11407</v>
      </c>
      <c r="C8" s="11">
        <v>1</v>
      </c>
      <c r="D8" s="13"/>
      <c r="E8" s="11">
        <v>46</v>
      </c>
      <c r="F8" s="13">
        <f t="shared" si="0"/>
        <v>3450</v>
      </c>
      <c r="G8" s="13"/>
      <c r="H8" s="13">
        <f>H7</f>
        <v>214.33333333333334</v>
      </c>
      <c r="I8" s="13">
        <f t="shared" si="1"/>
        <v>-1071.898305084746</v>
      </c>
      <c r="J8" s="1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4" t="s">
        <v>117</v>
      </c>
      <c r="B9" s="12" t="s">
        <v>129</v>
      </c>
      <c r="C9" s="11">
        <v>1</v>
      </c>
      <c r="D9" s="13"/>
      <c r="E9" s="11">
        <v>22</v>
      </c>
      <c r="F9" s="13">
        <f>(E9*150)+D9</f>
        <v>3300</v>
      </c>
      <c r="G9" s="13"/>
      <c r="H9" s="13">
        <f>H8</f>
        <v>214.33333333333334</v>
      </c>
      <c r="I9" s="13">
        <f t="shared" si="1"/>
        <v>-1221.898305084746</v>
      </c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6" t="s">
        <v>130</v>
      </c>
      <c r="B10" s="17" t="s">
        <v>131</v>
      </c>
      <c r="C10" s="18">
        <v>2</v>
      </c>
      <c r="D10" s="19">
        <v>9000</v>
      </c>
      <c r="E10" s="18"/>
      <c r="F10" s="19">
        <f t="shared" ref="F10:F33" si="2">(E10*75)+D10</f>
        <v>9000</v>
      </c>
      <c r="G10" s="19">
        <v>4584</v>
      </c>
      <c r="H10" s="19">
        <f>G10/6</f>
        <v>764</v>
      </c>
      <c r="I10" s="19">
        <f t="shared" si="1"/>
        <v>5027.7683615819205</v>
      </c>
      <c r="J10" s="1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 customHeight="1">
      <c r="A11" s="14" t="s">
        <v>86</v>
      </c>
      <c r="B11" s="12" t="s">
        <v>132</v>
      </c>
      <c r="C11" s="11">
        <v>2</v>
      </c>
      <c r="D11" s="13"/>
      <c r="E11" s="11">
        <v>40</v>
      </c>
      <c r="F11" s="13">
        <f t="shared" si="2"/>
        <v>3000</v>
      </c>
      <c r="G11" s="13"/>
      <c r="H11" s="13">
        <f>H10</f>
        <v>764</v>
      </c>
      <c r="I11" s="13">
        <f t="shared" si="1"/>
        <v>-972.23163841807946</v>
      </c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>
      <c r="A12" s="14" t="s">
        <v>133</v>
      </c>
      <c r="B12" s="12" t="s">
        <v>35</v>
      </c>
      <c r="C12" s="11">
        <v>2</v>
      </c>
      <c r="D12" s="13"/>
      <c r="E12" s="11">
        <v>79</v>
      </c>
      <c r="F12" s="13">
        <f t="shared" si="2"/>
        <v>5925</v>
      </c>
      <c r="G12" s="13"/>
      <c r="H12" s="13">
        <f>H11</f>
        <v>764</v>
      </c>
      <c r="I12" s="13">
        <f t="shared" si="1"/>
        <v>1952.7683615819205</v>
      </c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2" t="s">
        <v>134</v>
      </c>
      <c r="B13" s="12" t="s">
        <v>82</v>
      </c>
      <c r="C13" s="11">
        <v>2</v>
      </c>
      <c r="D13" s="13"/>
      <c r="E13" s="11">
        <v>53</v>
      </c>
      <c r="F13" s="13">
        <f t="shared" si="2"/>
        <v>3975</v>
      </c>
      <c r="G13" s="13"/>
      <c r="H13" s="13">
        <f>H12</f>
        <v>764</v>
      </c>
      <c r="I13" s="13">
        <f t="shared" si="1"/>
        <v>2.7683615819205443</v>
      </c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1" t="s">
        <v>49</v>
      </c>
      <c r="B14" s="12" t="s">
        <v>80</v>
      </c>
      <c r="C14" s="11">
        <v>2</v>
      </c>
      <c r="D14" s="13"/>
      <c r="E14" s="11">
        <v>16</v>
      </c>
      <c r="F14" s="13">
        <f t="shared" si="2"/>
        <v>1200</v>
      </c>
      <c r="G14" s="13"/>
      <c r="H14" s="13">
        <f>H13</f>
        <v>764</v>
      </c>
      <c r="I14" s="13">
        <f t="shared" si="1"/>
        <v>-2772.2316384180795</v>
      </c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4" t="s">
        <v>135</v>
      </c>
      <c r="B15" s="12" t="s">
        <v>69</v>
      </c>
      <c r="C15" s="11">
        <v>2</v>
      </c>
      <c r="D15" s="13"/>
      <c r="E15" s="11">
        <v>44</v>
      </c>
      <c r="F15" s="13">
        <f t="shared" si="2"/>
        <v>3300</v>
      </c>
      <c r="G15" s="13"/>
      <c r="H15" s="13">
        <f>H14</f>
        <v>764</v>
      </c>
      <c r="I15" s="13">
        <f t="shared" si="1"/>
        <v>-672.23163841807946</v>
      </c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6" t="s">
        <v>136</v>
      </c>
      <c r="B16" s="17" t="s">
        <v>29</v>
      </c>
      <c r="C16" s="18">
        <v>3</v>
      </c>
      <c r="D16" s="19">
        <v>9000</v>
      </c>
      <c r="E16" s="18"/>
      <c r="F16" s="19">
        <f t="shared" si="2"/>
        <v>9000</v>
      </c>
      <c r="G16" s="19">
        <v>1539</v>
      </c>
      <c r="H16" s="19">
        <f>G16/6</f>
        <v>256.5</v>
      </c>
      <c r="I16" s="19">
        <f t="shared" si="1"/>
        <v>4520.2683615819205</v>
      </c>
      <c r="J16" s="1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>
      <c r="A17" s="14" t="s">
        <v>137</v>
      </c>
      <c r="B17" s="12" t="s">
        <v>138</v>
      </c>
      <c r="C17" s="11">
        <v>3</v>
      </c>
      <c r="D17" s="13"/>
      <c r="E17" s="11">
        <v>29</v>
      </c>
      <c r="F17" s="13">
        <f t="shared" si="2"/>
        <v>2175</v>
      </c>
      <c r="G17" s="13"/>
      <c r="H17" s="13">
        <f>H16</f>
        <v>256.5</v>
      </c>
      <c r="I17" s="13">
        <f t="shared" si="1"/>
        <v>-2304.7316384180795</v>
      </c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4" t="s">
        <v>36</v>
      </c>
      <c r="B18" s="12" t="s">
        <v>100</v>
      </c>
      <c r="C18" s="11">
        <v>3</v>
      </c>
      <c r="D18" s="13"/>
      <c r="E18" s="11">
        <v>23</v>
      </c>
      <c r="F18" s="13">
        <f t="shared" si="2"/>
        <v>1725</v>
      </c>
      <c r="G18" s="13"/>
      <c r="H18" s="13">
        <f>H17</f>
        <v>256.5</v>
      </c>
      <c r="I18" s="13">
        <f t="shared" si="1"/>
        <v>-2754.7316384180795</v>
      </c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4" t="s">
        <v>95</v>
      </c>
      <c r="B19" s="12" t="s">
        <v>96</v>
      </c>
      <c r="C19" s="11">
        <v>3</v>
      </c>
      <c r="D19" s="13"/>
      <c r="E19" s="11">
        <v>26</v>
      </c>
      <c r="F19" s="13">
        <f t="shared" si="2"/>
        <v>1950</v>
      </c>
      <c r="G19" s="13"/>
      <c r="H19" s="13">
        <f>H18</f>
        <v>256.5</v>
      </c>
      <c r="I19" s="13">
        <f t="shared" si="1"/>
        <v>-2529.7316384180795</v>
      </c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4" t="s">
        <v>139</v>
      </c>
      <c r="B20" s="12" t="s">
        <v>105</v>
      </c>
      <c r="C20" s="11">
        <v>3</v>
      </c>
      <c r="D20" s="13"/>
      <c r="E20" s="11">
        <v>37</v>
      </c>
      <c r="F20" s="13">
        <f t="shared" si="2"/>
        <v>2775</v>
      </c>
      <c r="G20" s="13"/>
      <c r="H20" s="13">
        <f>H19</f>
        <v>256.5</v>
      </c>
      <c r="I20" s="13">
        <f t="shared" si="1"/>
        <v>-1704.7316384180795</v>
      </c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4" t="s">
        <v>140</v>
      </c>
      <c r="B21" s="12" t="s">
        <v>97</v>
      </c>
      <c r="C21" s="11">
        <v>3</v>
      </c>
      <c r="D21" s="13"/>
      <c r="E21" s="11">
        <v>23</v>
      </c>
      <c r="F21" s="13">
        <f t="shared" si="2"/>
        <v>1725</v>
      </c>
      <c r="G21" s="13"/>
      <c r="H21" s="13">
        <f>H20</f>
        <v>256.5</v>
      </c>
      <c r="I21" s="13">
        <f t="shared" si="1"/>
        <v>-2754.7316384180795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6" t="s">
        <v>92</v>
      </c>
      <c r="B22" s="17" t="s">
        <v>93</v>
      </c>
      <c r="C22" s="18">
        <v>4</v>
      </c>
      <c r="D22" s="19">
        <v>9000</v>
      </c>
      <c r="E22" s="18"/>
      <c r="F22" s="19">
        <f t="shared" si="2"/>
        <v>9000</v>
      </c>
      <c r="G22" s="19">
        <v>3280</v>
      </c>
      <c r="H22" s="19">
        <f>G22/6</f>
        <v>546.66666666666663</v>
      </c>
      <c r="I22" s="19">
        <f t="shared" si="1"/>
        <v>4810.4350282485866</v>
      </c>
      <c r="J22" s="1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>
      <c r="A23" s="14" t="s">
        <v>141</v>
      </c>
      <c r="B23" s="12" t="s">
        <v>40</v>
      </c>
      <c r="C23" s="11">
        <v>4</v>
      </c>
      <c r="D23" s="13"/>
      <c r="E23" s="11">
        <v>8</v>
      </c>
      <c r="F23" s="13">
        <f t="shared" si="2"/>
        <v>600</v>
      </c>
      <c r="G23" s="13"/>
      <c r="H23" s="13">
        <f>H22</f>
        <v>546.66666666666663</v>
      </c>
      <c r="I23" s="13">
        <f t="shared" si="1"/>
        <v>-3589.5649717514129</v>
      </c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4" t="s">
        <v>142</v>
      </c>
      <c r="B24" s="12" t="s">
        <v>143</v>
      </c>
      <c r="C24" s="11">
        <v>4</v>
      </c>
      <c r="D24" s="13"/>
      <c r="E24" s="11">
        <v>51</v>
      </c>
      <c r="F24" s="13">
        <f t="shared" si="2"/>
        <v>3825</v>
      </c>
      <c r="G24" s="13"/>
      <c r="H24" s="13">
        <f>H23</f>
        <v>546.66666666666663</v>
      </c>
      <c r="I24" s="13">
        <f t="shared" si="1"/>
        <v>-364.56497175141249</v>
      </c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4" t="s">
        <v>37</v>
      </c>
      <c r="B25" s="12">
        <v>2167</v>
      </c>
      <c r="C25" s="11">
        <v>4</v>
      </c>
      <c r="D25" s="13"/>
      <c r="E25" s="11">
        <v>33</v>
      </c>
      <c r="F25" s="13">
        <f t="shared" si="2"/>
        <v>2475</v>
      </c>
      <c r="G25" s="13"/>
      <c r="H25" s="13">
        <f>H24</f>
        <v>546.66666666666663</v>
      </c>
      <c r="I25" s="13">
        <f t="shared" si="1"/>
        <v>-1714.5649717514129</v>
      </c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4" t="s">
        <v>144</v>
      </c>
      <c r="B26" s="12" t="s">
        <v>66</v>
      </c>
      <c r="C26" s="11">
        <v>4</v>
      </c>
      <c r="D26" s="13"/>
      <c r="E26" s="11">
        <v>59</v>
      </c>
      <c r="F26" s="13">
        <f t="shared" si="2"/>
        <v>4425</v>
      </c>
      <c r="G26" s="13"/>
      <c r="H26" s="13">
        <f>H25</f>
        <v>546.66666666666663</v>
      </c>
      <c r="I26" s="13">
        <f t="shared" si="1"/>
        <v>235.43502824858751</v>
      </c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4" t="s">
        <v>145</v>
      </c>
      <c r="B27" s="12" t="s">
        <v>146</v>
      </c>
      <c r="C27" s="11">
        <v>4</v>
      </c>
      <c r="D27" s="13"/>
      <c r="E27" s="11">
        <v>50</v>
      </c>
      <c r="F27" s="13">
        <f t="shared" si="2"/>
        <v>3750</v>
      </c>
      <c r="G27" s="13"/>
      <c r="H27" s="13">
        <f>H26</f>
        <v>546.66666666666663</v>
      </c>
      <c r="I27" s="13">
        <f t="shared" si="1"/>
        <v>-439.56497175141249</v>
      </c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6" t="s">
        <v>60</v>
      </c>
      <c r="B28" s="17" t="s">
        <v>61</v>
      </c>
      <c r="C28" s="18">
        <v>5</v>
      </c>
      <c r="D28" s="19">
        <v>9000</v>
      </c>
      <c r="E28" s="18"/>
      <c r="F28" s="19">
        <f t="shared" si="2"/>
        <v>9000</v>
      </c>
      <c r="G28" s="19">
        <v>1853</v>
      </c>
      <c r="H28" s="19">
        <f>G28/6</f>
        <v>308.83333333333331</v>
      </c>
      <c r="I28" s="19">
        <f t="shared" si="1"/>
        <v>4572.6016949152545</v>
      </c>
      <c r="J28" s="1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>
      <c r="A29" s="14" t="s">
        <v>147</v>
      </c>
      <c r="B29" s="12" t="s">
        <v>101</v>
      </c>
      <c r="C29" s="11">
        <v>5</v>
      </c>
      <c r="D29" s="13"/>
      <c r="E29" s="11">
        <v>47</v>
      </c>
      <c r="F29" s="13">
        <f t="shared" si="2"/>
        <v>3525</v>
      </c>
      <c r="G29" s="13"/>
      <c r="H29" s="13">
        <f>H28</f>
        <v>308.83333333333331</v>
      </c>
      <c r="I29" s="13">
        <f t="shared" si="1"/>
        <v>-902.39830508474597</v>
      </c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customHeight="1">
      <c r="A30" s="14" t="s">
        <v>90</v>
      </c>
      <c r="B30" s="12" t="s">
        <v>91</v>
      </c>
      <c r="C30" s="11">
        <v>5</v>
      </c>
      <c r="D30" s="13"/>
      <c r="E30" s="11">
        <v>45</v>
      </c>
      <c r="F30" s="13">
        <f t="shared" si="2"/>
        <v>3375</v>
      </c>
      <c r="G30" s="13"/>
      <c r="H30" s="13">
        <f>H29</f>
        <v>308.83333333333331</v>
      </c>
      <c r="I30" s="13">
        <f t="shared" si="1"/>
        <v>-1052.398305084746</v>
      </c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1" t="s">
        <v>148</v>
      </c>
      <c r="B31" s="12">
        <v>31064</v>
      </c>
      <c r="C31" s="11">
        <v>5</v>
      </c>
      <c r="D31" s="13"/>
      <c r="E31" s="11">
        <v>23</v>
      </c>
      <c r="F31" s="13">
        <f t="shared" si="2"/>
        <v>1725</v>
      </c>
      <c r="G31" s="13"/>
      <c r="H31" s="13">
        <f>H30</f>
        <v>308.83333333333331</v>
      </c>
      <c r="I31" s="13">
        <f t="shared" si="1"/>
        <v>-2702.3983050847464</v>
      </c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4" t="s">
        <v>84</v>
      </c>
      <c r="B32" s="12" t="s">
        <v>85</v>
      </c>
      <c r="C32" s="11">
        <v>5</v>
      </c>
      <c r="D32" s="13"/>
      <c r="E32" s="11">
        <v>80</v>
      </c>
      <c r="F32" s="13">
        <f t="shared" si="2"/>
        <v>6000</v>
      </c>
      <c r="G32" s="13"/>
      <c r="H32" s="13">
        <f>H31</f>
        <v>308.83333333333331</v>
      </c>
      <c r="I32" s="13">
        <f t="shared" si="1"/>
        <v>1572.6016949152536</v>
      </c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4" t="s">
        <v>149</v>
      </c>
      <c r="B33" s="12">
        <v>26059</v>
      </c>
      <c r="C33" s="11">
        <v>5</v>
      </c>
      <c r="D33" s="13"/>
      <c r="E33" s="11">
        <v>51</v>
      </c>
      <c r="F33" s="13">
        <f t="shared" si="2"/>
        <v>3825</v>
      </c>
      <c r="G33" s="13"/>
      <c r="H33" s="13">
        <f>H32</f>
        <v>308.83333333333331</v>
      </c>
      <c r="I33" s="13">
        <f t="shared" si="1"/>
        <v>-602.39830508474643</v>
      </c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6" t="s">
        <v>150</v>
      </c>
      <c r="B34" s="17" t="s">
        <v>26</v>
      </c>
      <c r="C34" s="18">
        <v>6</v>
      </c>
      <c r="D34" s="19">
        <v>9000</v>
      </c>
      <c r="E34" s="18"/>
      <c r="F34" s="19">
        <f t="shared" ref="F34:F63" si="3">(E34*75)+D34</f>
        <v>9000</v>
      </c>
      <c r="G34" s="19">
        <v>1319</v>
      </c>
      <c r="H34" s="19">
        <f>G34/6</f>
        <v>219.83333333333334</v>
      </c>
      <c r="I34" s="19">
        <f t="shared" si="1"/>
        <v>4483.6016949152545</v>
      </c>
      <c r="J34" s="1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customHeight="1">
      <c r="A35" s="14" t="s">
        <v>151</v>
      </c>
      <c r="B35" s="12" t="s">
        <v>152</v>
      </c>
      <c r="C35" s="11">
        <v>6</v>
      </c>
      <c r="D35" s="13"/>
      <c r="E35" s="11">
        <v>53</v>
      </c>
      <c r="F35" s="13">
        <f t="shared" si="3"/>
        <v>3975</v>
      </c>
      <c r="G35" s="13"/>
      <c r="H35" s="13">
        <f>H34</f>
        <v>219.83333333333334</v>
      </c>
      <c r="I35" s="13">
        <f t="shared" si="1"/>
        <v>-541.39830508474643</v>
      </c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14" t="s">
        <v>153</v>
      </c>
      <c r="B36" s="12" t="s">
        <v>40</v>
      </c>
      <c r="C36" s="11">
        <v>6</v>
      </c>
      <c r="D36" s="13"/>
      <c r="E36" s="11">
        <v>54</v>
      </c>
      <c r="F36" s="13">
        <f t="shared" si="3"/>
        <v>4050</v>
      </c>
      <c r="G36" s="13"/>
      <c r="H36" s="13">
        <f>H35</f>
        <v>219.83333333333334</v>
      </c>
      <c r="I36" s="13">
        <f t="shared" si="1"/>
        <v>-466.39830508474643</v>
      </c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14" t="s">
        <v>154</v>
      </c>
      <c r="B37" s="12">
        <v>20822</v>
      </c>
      <c r="C37" s="11">
        <v>6</v>
      </c>
      <c r="D37" s="13"/>
      <c r="E37" s="11">
        <v>95</v>
      </c>
      <c r="F37" s="13">
        <f t="shared" si="3"/>
        <v>7125</v>
      </c>
      <c r="G37" s="13"/>
      <c r="H37" s="13">
        <f>H36</f>
        <v>219.83333333333334</v>
      </c>
      <c r="I37" s="13">
        <f t="shared" si="1"/>
        <v>2608.6016949152536</v>
      </c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14" t="s">
        <v>106</v>
      </c>
      <c r="B38" s="12" t="s">
        <v>155</v>
      </c>
      <c r="C38" s="11">
        <v>6</v>
      </c>
      <c r="D38" s="13"/>
      <c r="E38" s="11">
        <v>54</v>
      </c>
      <c r="F38" s="13">
        <f t="shared" si="3"/>
        <v>4050</v>
      </c>
      <c r="G38" s="13"/>
      <c r="H38" s="13">
        <f>H37</f>
        <v>219.83333333333334</v>
      </c>
      <c r="I38" s="13">
        <f t="shared" si="1"/>
        <v>-466.39830508474643</v>
      </c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14" t="s">
        <v>156</v>
      </c>
      <c r="B39" s="12" t="s">
        <v>113</v>
      </c>
      <c r="C39" s="11">
        <v>6</v>
      </c>
      <c r="D39" s="13"/>
      <c r="E39" s="11">
        <v>5</v>
      </c>
      <c r="F39" s="13">
        <f t="shared" si="3"/>
        <v>375</v>
      </c>
      <c r="G39" s="13"/>
      <c r="H39" s="13">
        <f>H38</f>
        <v>219.83333333333334</v>
      </c>
      <c r="I39" s="13">
        <f t="shared" si="1"/>
        <v>-4141.3983050847464</v>
      </c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16" t="s">
        <v>157</v>
      </c>
      <c r="B40" s="17" t="s">
        <v>82</v>
      </c>
      <c r="C40" s="18">
        <v>7</v>
      </c>
      <c r="D40" s="19">
        <v>9000</v>
      </c>
      <c r="E40" s="18"/>
      <c r="F40" s="19">
        <f t="shared" si="3"/>
        <v>9000</v>
      </c>
      <c r="G40" s="19">
        <v>1875</v>
      </c>
      <c r="H40" s="19">
        <f>G40/6</f>
        <v>312.5</v>
      </c>
      <c r="I40" s="19">
        <f t="shared" si="1"/>
        <v>4576.2683615819205</v>
      </c>
      <c r="J40" s="1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11" t="s">
        <v>70</v>
      </c>
      <c r="B41" s="12" t="s">
        <v>71</v>
      </c>
      <c r="C41" s="11">
        <v>7</v>
      </c>
      <c r="D41" s="13"/>
      <c r="E41" s="11">
        <v>71</v>
      </c>
      <c r="F41" s="13">
        <f t="shared" si="3"/>
        <v>5325</v>
      </c>
      <c r="G41" s="13"/>
      <c r="H41" s="13">
        <f>H40</f>
        <v>312.5</v>
      </c>
      <c r="I41" s="13">
        <f t="shared" si="1"/>
        <v>901.26836158192054</v>
      </c>
      <c r="J41" s="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4" t="s">
        <v>158</v>
      </c>
      <c r="B42" s="12" t="s">
        <v>113</v>
      </c>
      <c r="C42" s="11">
        <v>7</v>
      </c>
      <c r="D42" s="13"/>
      <c r="E42" s="11">
        <v>34</v>
      </c>
      <c r="F42" s="13">
        <f t="shared" si="3"/>
        <v>2550</v>
      </c>
      <c r="G42" s="13"/>
      <c r="H42" s="13">
        <f>H41</f>
        <v>312.5</v>
      </c>
      <c r="I42" s="13">
        <f t="shared" si="1"/>
        <v>-1873.7316384180795</v>
      </c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14" t="s">
        <v>159</v>
      </c>
      <c r="B43" s="12" t="s">
        <v>160</v>
      </c>
      <c r="C43" s="11">
        <v>7</v>
      </c>
      <c r="D43" s="13"/>
      <c r="E43" s="11">
        <v>10</v>
      </c>
      <c r="F43" s="13">
        <f t="shared" si="3"/>
        <v>750</v>
      </c>
      <c r="G43" s="13"/>
      <c r="H43" s="13">
        <f>H42</f>
        <v>312.5</v>
      </c>
      <c r="I43" s="13">
        <f t="shared" si="1"/>
        <v>-3673.7316384180795</v>
      </c>
      <c r="J43" s="1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14" t="s">
        <v>87</v>
      </c>
      <c r="B44" s="12" t="s">
        <v>161</v>
      </c>
      <c r="C44" s="11">
        <v>7</v>
      </c>
      <c r="D44" s="13"/>
      <c r="E44" s="11">
        <v>72</v>
      </c>
      <c r="F44" s="13">
        <f t="shared" si="3"/>
        <v>5400</v>
      </c>
      <c r="G44" s="13"/>
      <c r="H44" s="13">
        <f>H43</f>
        <v>312.5</v>
      </c>
      <c r="I44" s="13">
        <f t="shared" si="1"/>
        <v>976.26836158192054</v>
      </c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11" t="s">
        <v>162</v>
      </c>
      <c r="B45" s="12">
        <v>11455</v>
      </c>
      <c r="C45" s="11">
        <v>7</v>
      </c>
      <c r="D45" s="13"/>
      <c r="E45" s="11">
        <v>70</v>
      </c>
      <c r="F45" s="13">
        <f t="shared" si="3"/>
        <v>5250</v>
      </c>
      <c r="G45" s="13"/>
      <c r="H45" s="13">
        <f>H44</f>
        <v>312.5</v>
      </c>
      <c r="I45" s="13">
        <f t="shared" si="1"/>
        <v>826.26836158192054</v>
      </c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16" t="s">
        <v>163</v>
      </c>
      <c r="B46" s="20" t="s">
        <v>77</v>
      </c>
      <c r="C46" s="18">
        <v>8</v>
      </c>
      <c r="D46" s="19">
        <v>9000</v>
      </c>
      <c r="E46" s="18"/>
      <c r="F46" s="19">
        <f t="shared" si="3"/>
        <v>9000</v>
      </c>
      <c r="G46" s="19">
        <v>1463</v>
      </c>
      <c r="H46" s="19">
        <f>G46/6</f>
        <v>243.83333333333334</v>
      </c>
      <c r="I46" s="19">
        <f t="shared" si="1"/>
        <v>4507.6016949152545</v>
      </c>
      <c r="J46" s="1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customHeight="1">
      <c r="A47" s="14" t="s">
        <v>164</v>
      </c>
      <c r="B47" s="12" t="s">
        <v>97</v>
      </c>
      <c r="C47" s="11">
        <v>8</v>
      </c>
      <c r="D47" s="13"/>
      <c r="E47" s="11">
        <v>6</v>
      </c>
      <c r="F47" s="13">
        <f t="shared" si="3"/>
        <v>450</v>
      </c>
      <c r="G47" s="13"/>
      <c r="H47" s="13">
        <f>H46</f>
        <v>243.83333333333334</v>
      </c>
      <c r="I47" s="13">
        <f t="shared" si="1"/>
        <v>-4042.398305084746</v>
      </c>
      <c r="J47" s="1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14" t="s">
        <v>165</v>
      </c>
      <c r="B48" s="12" t="s">
        <v>40</v>
      </c>
      <c r="C48" s="11">
        <v>8</v>
      </c>
      <c r="D48" s="13"/>
      <c r="E48" s="11">
        <v>53</v>
      </c>
      <c r="F48" s="13">
        <f t="shared" si="3"/>
        <v>3975</v>
      </c>
      <c r="G48" s="13"/>
      <c r="H48" s="13">
        <f>H47</f>
        <v>243.83333333333334</v>
      </c>
      <c r="I48" s="13">
        <f t="shared" si="1"/>
        <v>-517.39830508474643</v>
      </c>
      <c r="J48" s="1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4" t="s">
        <v>166</v>
      </c>
      <c r="B49" s="12" t="s">
        <v>42</v>
      </c>
      <c r="C49" s="11">
        <v>8</v>
      </c>
      <c r="D49" s="13"/>
      <c r="E49" s="11">
        <v>65</v>
      </c>
      <c r="F49" s="13">
        <f t="shared" si="3"/>
        <v>4875</v>
      </c>
      <c r="G49" s="13"/>
      <c r="H49" s="13">
        <f>H48</f>
        <v>243.83333333333334</v>
      </c>
      <c r="I49" s="13">
        <f t="shared" si="1"/>
        <v>382.60169491525357</v>
      </c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14" t="s">
        <v>167</v>
      </c>
      <c r="B50" s="12" t="s">
        <v>26</v>
      </c>
      <c r="C50" s="11">
        <v>8</v>
      </c>
      <c r="D50" s="13"/>
      <c r="E50" s="11">
        <v>4</v>
      </c>
      <c r="F50" s="13">
        <f t="shared" si="3"/>
        <v>300</v>
      </c>
      <c r="G50" s="13"/>
      <c r="H50" s="13">
        <f>H49</f>
        <v>243.83333333333334</v>
      </c>
      <c r="I50" s="13">
        <f t="shared" si="1"/>
        <v>-4192.3983050847464</v>
      </c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14" t="s">
        <v>168</v>
      </c>
      <c r="B51" s="12" t="s">
        <v>101</v>
      </c>
      <c r="C51" s="11">
        <v>8</v>
      </c>
      <c r="D51" s="13"/>
      <c r="E51" s="11">
        <v>31</v>
      </c>
      <c r="F51" s="13">
        <f t="shared" si="3"/>
        <v>2325</v>
      </c>
      <c r="G51" s="13"/>
      <c r="H51" s="13">
        <f>H50</f>
        <v>243.83333333333334</v>
      </c>
      <c r="I51" s="13">
        <f t="shared" si="1"/>
        <v>-2167.398305084746</v>
      </c>
      <c r="J51" s="1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18" t="s">
        <v>23</v>
      </c>
      <c r="B52" s="17">
        <v>28899</v>
      </c>
      <c r="C52" s="18">
        <v>9</v>
      </c>
      <c r="D52" s="19">
        <v>9000</v>
      </c>
      <c r="E52" s="18"/>
      <c r="F52" s="19">
        <f t="shared" si="3"/>
        <v>9000</v>
      </c>
      <c r="G52" s="19">
        <v>2332</v>
      </c>
      <c r="H52" s="19">
        <f>G52/6</f>
        <v>388.66666666666669</v>
      </c>
      <c r="I52" s="19">
        <f t="shared" si="1"/>
        <v>4652.4350282485866</v>
      </c>
      <c r="J52" s="18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>
      <c r="A53" s="14" t="s">
        <v>169</v>
      </c>
      <c r="B53" s="12" t="s">
        <v>170</v>
      </c>
      <c r="C53" s="11">
        <v>9</v>
      </c>
      <c r="D53" s="13"/>
      <c r="E53" s="11">
        <v>20</v>
      </c>
      <c r="F53" s="13">
        <f t="shared" si="3"/>
        <v>1500</v>
      </c>
      <c r="G53" s="13"/>
      <c r="H53" s="13">
        <f>H52</f>
        <v>388.66666666666669</v>
      </c>
      <c r="I53" s="13">
        <f t="shared" si="1"/>
        <v>-2847.5649717514125</v>
      </c>
      <c r="J53" s="1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14" t="s">
        <v>171</v>
      </c>
      <c r="B54" s="12" t="s">
        <v>89</v>
      </c>
      <c r="C54" s="11">
        <v>9</v>
      </c>
      <c r="D54" s="13"/>
      <c r="E54" s="11">
        <v>84</v>
      </c>
      <c r="F54" s="13">
        <f t="shared" si="3"/>
        <v>6300</v>
      </c>
      <c r="G54" s="13"/>
      <c r="H54" s="13">
        <f>H53</f>
        <v>388.66666666666669</v>
      </c>
      <c r="I54" s="13">
        <f t="shared" si="1"/>
        <v>1952.4350282485875</v>
      </c>
      <c r="J54" s="1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14" t="s">
        <v>172</v>
      </c>
      <c r="B55" s="12" t="s">
        <v>173</v>
      </c>
      <c r="C55" s="11">
        <v>9</v>
      </c>
      <c r="D55" s="13"/>
      <c r="E55" s="11">
        <v>190</v>
      </c>
      <c r="F55" s="13">
        <f t="shared" si="3"/>
        <v>14250</v>
      </c>
      <c r="G55" s="13"/>
      <c r="H55" s="13">
        <f>H54</f>
        <v>388.66666666666669</v>
      </c>
      <c r="I55" s="13">
        <f t="shared" si="1"/>
        <v>9902.4350282485866</v>
      </c>
      <c r="J55" s="1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4" t="s">
        <v>174</v>
      </c>
      <c r="B56" s="12" t="s">
        <v>115</v>
      </c>
      <c r="C56" s="11">
        <v>9</v>
      </c>
      <c r="D56" s="13"/>
      <c r="E56" s="11">
        <v>2</v>
      </c>
      <c r="F56" s="13">
        <f t="shared" si="3"/>
        <v>150</v>
      </c>
      <c r="G56" s="13"/>
      <c r="H56" s="13">
        <f>H55</f>
        <v>388.66666666666669</v>
      </c>
      <c r="I56" s="13">
        <f t="shared" si="1"/>
        <v>-4197.5649717514125</v>
      </c>
      <c r="J56" s="1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14" t="s">
        <v>175</v>
      </c>
      <c r="B57" s="12" t="s">
        <v>176</v>
      </c>
      <c r="C57" s="11">
        <v>9</v>
      </c>
      <c r="D57" s="13"/>
      <c r="E57" s="11">
        <v>118</v>
      </c>
      <c r="F57" s="13">
        <f t="shared" si="3"/>
        <v>8850</v>
      </c>
      <c r="G57" s="13"/>
      <c r="H57" s="13">
        <f>H56</f>
        <v>388.66666666666669</v>
      </c>
      <c r="I57" s="13">
        <f t="shared" si="1"/>
        <v>4502.4350282485866</v>
      </c>
      <c r="J57" s="1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16" t="s">
        <v>177</v>
      </c>
      <c r="B58" s="20" t="s">
        <v>178</v>
      </c>
      <c r="C58" s="18">
        <v>10</v>
      </c>
      <c r="D58" s="19">
        <v>9000</v>
      </c>
      <c r="E58" s="18"/>
      <c r="F58" s="19">
        <f t="shared" si="3"/>
        <v>9000</v>
      </c>
      <c r="G58" s="19">
        <v>2046</v>
      </c>
      <c r="H58" s="19">
        <f>G58/6</f>
        <v>341</v>
      </c>
      <c r="I58" s="19">
        <f t="shared" si="1"/>
        <v>4604.7683615819205</v>
      </c>
      <c r="J58" s="1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 customHeight="1">
      <c r="A59" s="14" t="s">
        <v>22</v>
      </c>
      <c r="B59" s="12" t="s">
        <v>107</v>
      </c>
      <c r="C59" s="11">
        <v>10</v>
      </c>
      <c r="D59" s="13"/>
      <c r="E59" s="11">
        <v>16</v>
      </c>
      <c r="F59" s="13">
        <f t="shared" si="3"/>
        <v>1200</v>
      </c>
      <c r="G59" s="13"/>
      <c r="H59" s="13">
        <f>H58</f>
        <v>341</v>
      </c>
      <c r="I59" s="13">
        <f t="shared" si="1"/>
        <v>-3195.2316384180795</v>
      </c>
      <c r="J59" s="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14" t="s">
        <v>179</v>
      </c>
      <c r="B60" s="12" t="s">
        <v>176</v>
      </c>
      <c r="C60" s="11">
        <v>10</v>
      </c>
      <c r="D60" s="13"/>
      <c r="E60" s="11">
        <v>128</v>
      </c>
      <c r="F60" s="13">
        <f t="shared" si="3"/>
        <v>9600</v>
      </c>
      <c r="G60" s="13"/>
      <c r="H60" s="13">
        <f>H59</f>
        <v>341</v>
      </c>
      <c r="I60" s="13">
        <f t="shared" si="1"/>
        <v>5204.7683615819205</v>
      </c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14" t="s">
        <v>180</v>
      </c>
      <c r="B61" s="12" t="s">
        <v>109</v>
      </c>
      <c r="C61" s="11">
        <v>10</v>
      </c>
      <c r="D61" s="13"/>
      <c r="E61" s="11">
        <v>10</v>
      </c>
      <c r="F61" s="13">
        <f t="shared" si="3"/>
        <v>750</v>
      </c>
      <c r="G61" s="13"/>
      <c r="H61" s="13">
        <f>H60</f>
        <v>341</v>
      </c>
      <c r="I61" s="13">
        <f t="shared" si="1"/>
        <v>-3645.2316384180795</v>
      </c>
      <c r="J61" s="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14" t="s">
        <v>181</v>
      </c>
      <c r="B62" s="12" t="s">
        <v>182</v>
      </c>
      <c r="C62" s="11">
        <v>10</v>
      </c>
      <c r="D62" s="13"/>
      <c r="E62" s="11">
        <v>23</v>
      </c>
      <c r="F62" s="13">
        <f t="shared" si="3"/>
        <v>1725</v>
      </c>
      <c r="G62" s="13"/>
      <c r="H62" s="13">
        <f>H61</f>
        <v>341</v>
      </c>
      <c r="I62" s="13">
        <f t="shared" si="1"/>
        <v>-2670.2316384180795</v>
      </c>
      <c r="J62" s="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14" t="s">
        <v>118</v>
      </c>
      <c r="B63" s="12" t="s">
        <v>119</v>
      </c>
      <c r="C63" s="11">
        <v>10</v>
      </c>
      <c r="D63" s="13"/>
      <c r="E63" s="11">
        <v>83</v>
      </c>
      <c r="F63" s="13">
        <f t="shared" si="3"/>
        <v>6225</v>
      </c>
      <c r="G63" s="13"/>
      <c r="H63" s="13">
        <f>H62</f>
        <v>341</v>
      </c>
      <c r="I63" s="13">
        <f t="shared" si="1"/>
        <v>1829.7683615819205</v>
      </c>
      <c r="J63" s="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7"/>
      <c r="B64" s="7"/>
      <c r="C64" s="7"/>
      <c r="D64" s="8"/>
      <c r="E64" s="7"/>
      <c r="F64" s="8">
        <f>SUM(F5:F63)</f>
        <v>258075</v>
      </c>
      <c r="G64" s="8"/>
      <c r="H64" s="8">
        <f>SUM(H5:H63)</f>
        <v>21362.666666666679</v>
      </c>
      <c r="I64" s="8">
        <f>F64+H64</f>
        <v>279437.66666666669</v>
      </c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7"/>
      <c r="B65" s="7"/>
      <c r="C65" s="7"/>
      <c r="D65" s="8"/>
      <c r="E65" s="7"/>
      <c r="F65" s="8"/>
      <c r="G65" s="8"/>
      <c r="H65" s="9" t="s">
        <v>78</v>
      </c>
      <c r="I65" s="8">
        <f>I64/(COUNTIF(A5:A63,"*"))</f>
        <v>4736.2316384180795</v>
      </c>
      <c r="J65" s="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</sheetData>
  <autoFilter ref="A3:J63" xr:uid="{00000000-0009-0000-0000-000002000000}">
    <sortState xmlns:xlrd2="http://schemas.microsoft.com/office/spreadsheetml/2017/richdata2" ref="A3:J63">
      <sortCondition ref="C3:C63"/>
    </sortState>
  </autoFilter>
  <conditionalFormatting sqref="I4:I63">
    <cfRule type="cellIs" dxfId="5" priority="1" operator="lessThan">
      <formula>0</formula>
    </cfRule>
  </conditionalFormatting>
  <pageMargins left="0.7" right="0.7" top="0.75" bottom="0.75" header="0" footer="0"/>
  <pageSetup paperSize="9" scale="8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B7D5-5D37-4A1B-A791-A1EF89CD4313}">
  <sheetPr>
    <tabColor theme="0"/>
  </sheetPr>
  <dimension ref="A1:J124"/>
  <sheetViews>
    <sheetView topLeftCell="A85" workbookViewId="0">
      <selection activeCell="F121" sqref="F121"/>
    </sheetView>
  </sheetViews>
  <sheetFormatPr defaultRowHeight="15"/>
  <cols>
    <col min="1" max="1" width="26.7109375" customWidth="1"/>
    <col min="2" max="2" width="14.5703125" bestFit="1" customWidth="1"/>
    <col min="3" max="3" width="8.42578125" bestFit="1" customWidth="1"/>
    <col min="4" max="4" width="10.28515625" bestFit="1" customWidth="1"/>
    <col min="5" max="5" width="16.85546875" bestFit="1" customWidth="1"/>
    <col min="6" max="6" width="10.42578125" bestFit="1" customWidth="1"/>
    <col min="7" max="7" width="20.28515625" bestFit="1" customWidth="1"/>
    <col min="8" max="8" width="20.140625" bestFit="1" customWidth="1"/>
    <col min="9" max="9" width="10.42578125" bestFit="1" customWidth="1"/>
    <col min="10" max="10" width="15.7109375" bestFit="1" customWidth="1"/>
  </cols>
  <sheetData>
    <row r="1" spans="1:10" ht="31.5">
      <c r="A1" s="27" t="s">
        <v>227</v>
      </c>
      <c r="B1" s="57"/>
      <c r="C1" s="28"/>
      <c r="D1" s="29"/>
      <c r="E1" s="28"/>
      <c r="F1" s="29"/>
      <c r="G1" s="29"/>
      <c r="H1" s="29"/>
      <c r="I1" s="29"/>
      <c r="J1" s="30"/>
    </row>
    <row r="2" spans="1:10">
      <c r="A2" s="31"/>
      <c r="B2" s="58"/>
      <c r="C2" s="31" t="s">
        <v>1</v>
      </c>
      <c r="D2" s="32" t="s">
        <v>2</v>
      </c>
      <c r="E2" s="31" t="s">
        <v>3</v>
      </c>
      <c r="F2" s="32"/>
      <c r="G2" s="32" t="s">
        <v>4</v>
      </c>
      <c r="H2" s="32"/>
      <c r="I2" s="32" t="s">
        <v>5</v>
      </c>
      <c r="J2" s="31"/>
    </row>
    <row r="3" spans="1:10">
      <c r="A3" s="31" t="s">
        <v>6</v>
      </c>
      <c r="B3" s="58" t="s">
        <v>7</v>
      </c>
      <c r="C3" s="31" t="s">
        <v>183</v>
      </c>
      <c r="D3" s="32" t="s">
        <v>9</v>
      </c>
      <c r="E3" s="31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1" t="s">
        <v>15</v>
      </c>
    </row>
    <row r="4" spans="1:10">
      <c r="A4" s="35" t="s">
        <v>169</v>
      </c>
      <c r="B4" s="34">
        <v>11447</v>
      </c>
      <c r="C4" s="53">
        <v>1</v>
      </c>
      <c r="D4" s="55">
        <v>6000</v>
      </c>
      <c r="E4" s="53"/>
      <c r="F4" s="55">
        <f t="shared" ref="F4:F12" si="0">(E4*75)+D4</f>
        <v>6000</v>
      </c>
      <c r="G4" s="55">
        <v>1512</v>
      </c>
      <c r="H4" s="55">
        <f>G4/4</f>
        <v>378</v>
      </c>
      <c r="I4" s="36">
        <f t="shared" ref="I4:I35" si="1">F4+H4-$I$124</f>
        <v>1385.5798319327732</v>
      </c>
      <c r="J4" s="35"/>
    </row>
    <row r="5" spans="1:10">
      <c r="A5" s="52" t="s">
        <v>223</v>
      </c>
      <c r="B5" s="43">
        <v>1772</v>
      </c>
      <c r="C5" s="47">
        <v>1</v>
      </c>
      <c r="D5" s="51"/>
      <c r="E5" s="47">
        <v>13</v>
      </c>
      <c r="F5" s="51">
        <f t="shared" si="0"/>
        <v>975</v>
      </c>
      <c r="G5" s="51"/>
      <c r="H5" s="51">
        <f>H4</f>
        <v>378</v>
      </c>
      <c r="I5" s="45">
        <f t="shared" si="1"/>
        <v>-3639.4201680672268</v>
      </c>
      <c r="J5" s="44"/>
    </row>
    <row r="6" spans="1:10">
      <c r="A6" s="44" t="s">
        <v>172</v>
      </c>
      <c r="B6" s="43">
        <v>40516</v>
      </c>
      <c r="C6" s="47">
        <v>1</v>
      </c>
      <c r="D6" s="51"/>
      <c r="E6" s="47">
        <v>181</v>
      </c>
      <c r="F6" s="51">
        <f t="shared" si="0"/>
        <v>13575</v>
      </c>
      <c r="G6" s="51"/>
      <c r="H6" s="51">
        <f>H5</f>
        <v>378</v>
      </c>
      <c r="I6" s="45">
        <f t="shared" si="1"/>
        <v>8960.5798319327732</v>
      </c>
      <c r="J6" s="44"/>
    </row>
    <row r="7" spans="1:10">
      <c r="A7" s="44" t="s">
        <v>162</v>
      </c>
      <c r="B7" s="43">
        <v>11455</v>
      </c>
      <c r="C7" s="47">
        <v>1</v>
      </c>
      <c r="D7" s="51"/>
      <c r="E7" s="47">
        <v>15</v>
      </c>
      <c r="F7" s="51">
        <f t="shared" si="0"/>
        <v>1125</v>
      </c>
      <c r="G7" s="51"/>
      <c r="H7" s="51">
        <f>H6</f>
        <v>378</v>
      </c>
      <c r="I7" s="45">
        <f t="shared" si="1"/>
        <v>-3489.4201680672268</v>
      </c>
      <c r="J7" s="44"/>
    </row>
    <row r="8" spans="1:10">
      <c r="A8" s="35" t="s">
        <v>283</v>
      </c>
      <c r="B8" s="34">
        <v>38254</v>
      </c>
      <c r="C8" s="53">
        <v>2</v>
      </c>
      <c r="D8" s="55">
        <v>6000</v>
      </c>
      <c r="E8" s="53"/>
      <c r="F8" s="55">
        <f t="shared" si="0"/>
        <v>6000</v>
      </c>
      <c r="G8" s="55">
        <v>1204</v>
      </c>
      <c r="H8" s="55">
        <f>G8/4</f>
        <v>301</v>
      </c>
      <c r="I8" s="36">
        <f t="shared" si="1"/>
        <v>1308.5798319327732</v>
      </c>
      <c r="J8" s="35"/>
    </row>
    <row r="9" spans="1:10">
      <c r="A9" s="52" t="s">
        <v>251</v>
      </c>
      <c r="B9" s="43">
        <v>11485</v>
      </c>
      <c r="C9" s="47">
        <v>2</v>
      </c>
      <c r="D9" s="51"/>
      <c r="E9" s="47">
        <v>51</v>
      </c>
      <c r="F9" s="51">
        <f t="shared" si="0"/>
        <v>3825</v>
      </c>
      <c r="G9" s="51"/>
      <c r="H9" s="51">
        <f>H8</f>
        <v>301</v>
      </c>
      <c r="I9" s="45">
        <f t="shared" si="1"/>
        <v>-866.42016806722677</v>
      </c>
      <c r="J9" s="44"/>
    </row>
    <row r="10" spans="1:10">
      <c r="A10" s="52" t="s">
        <v>41</v>
      </c>
      <c r="B10" s="43">
        <v>31064</v>
      </c>
      <c r="C10" s="47">
        <v>2</v>
      </c>
      <c r="D10" s="51"/>
      <c r="E10" s="47">
        <v>92</v>
      </c>
      <c r="F10" s="51">
        <f t="shared" si="0"/>
        <v>6900</v>
      </c>
      <c r="G10" s="51"/>
      <c r="H10" s="51">
        <f>H9</f>
        <v>301</v>
      </c>
      <c r="I10" s="45">
        <f t="shared" si="1"/>
        <v>2208.5798319327732</v>
      </c>
      <c r="J10" s="44"/>
    </row>
    <row r="11" spans="1:10">
      <c r="A11" s="44" t="s">
        <v>224</v>
      </c>
      <c r="B11" s="43">
        <v>11497</v>
      </c>
      <c r="C11" s="47">
        <v>2</v>
      </c>
      <c r="D11" s="51"/>
      <c r="E11" s="47">
        <v>45</v>
      </c>
      <c r="F11" s="51">
        <f t="shared" si="0"/>
        <v>3375</v>
      </c>
      <c r="G11" s="51"/>
      <c r="H11" s="51">
        <f>H10</f>
        <v>301</v>
      </c>
      <c r="I11" s="45">
        <f t="shared" si="1"/>
        <v>-1316.4201680672268</v>
      </c>
      <c r="J11" s="44"/>
    </row>
    <row r="12" spans="1:10">
      <c r="A12" s="35" t="s">
        <v>284</v>
      </c>
      <c r="B12" s="34">
        <v>23792</v>
      </c>
      <c r="C12" s="53">
        <v>3</v>
      </c>
      <c r="D12" s="55">
        <v>6000</v>
      </c>
      <c r="E12" s="53"/>
      <c r="F12" s="55">
        <f t="shared" si="0"/>
        <v>6000</v>
      </c>
      <c r="G12" s="55">
        <v>1190</v>
      </c>
      <c r="H12" s="55">
        <f>G12/4</f>
        <v>297.5</v>
      </c>
      <c r="I12" s="36">
        <f t="shared" si="1"/>
        <v>1305.0798319327732</v>
      </c>
      <c r="J12" s="35"/>
    </row>
    <row r="13" spans="1:10">
      <c r="A13" s="44" t="s">
        <v>285</v>
      </c>
      <c r="B13" s="43">
        <v>11297</v>
      </c>
      <c r="C13" s="47">
        <v>3</v>
      </c>
      <c r="D13" s="51"/>
      <c r="E13" s="47">
        <v>49</v>
      </c>
      <c r="F13" s="51">
        <f>(E13*150)+D13</f>
        <v>7350</v>
      </c>
      <c r="G13" s="51"/>
      <c r="H13" s="51">
        <f>H12</f>
        <v>297.5</v>
      </c>
      <c r="I13" s="45">
        <f t="shared" si="1"/>
        <v>2655.0798319327732</v>
      </c>
      <c r="J13" s="44"/>
    </row>
    <row r="14" spans="1:10">
      <c r="A14" s="52" t="s">
        <v>260</v>
      </c>
      <c r="B14" s="43">
        <v>36046</v>
      </c>
      <c r="C14" s="47">
        <v>3</v>
      </c>
      <c r="D14" s="51"/>
      <c r="E14" s="47">
        <v>54</v>
      </c>
      <c r="F14" s="51">
        <f t="shared" ref="F14:F45" si="2">(E14*75)+D14</f>
        <v>4050</v>
      </c>
      <c r="G14" s="51"/>
      <c r="H14" s="51">
        <f>H13</f>
        <v>297.5</v>
      </c>
      <c r="I14" s="45">
        <f t="shared" si="1"/>
        <v>-644.92016806722677</v>
      </c>
      <c r="J14" s="44"/>
    </row>
    <row r="15" spans="1:10">
      <c r="A15" s="44" t="s">
        <v>153</v>
      </c>
      <c r="B15" s="43">
        <v>29244</v>
      </c>
      <c r="C15" s="47">
        <v>3</v>
      </c>
      <c r="D15" s="51"/>
      <c r="E15" s="47">
        <v>4</v>
      </c>
      <c r="F15" s="51">
        <f t="shared" si="2"/>
        <v>300</v>
      </c>
      <c r="G15" s="51"/>
      <c r="H15" s="51">
        <f>H14</f>
        <v>297.5</v>
      </c>
      <c r="I15" s="45">
        <f t="shared" si="1"/>
        <v>-4394.9201680672268</v>
      </c>
      <c r="J15" s="44"/>
    </row>
    <row r="16" spans="1:10">
      <c r="A16" s="59" t="s">
        <v>245</v>
      </c>
      <c r="B16" s="34">
        <v>11405</v>
      </c>
      <c r="C16" s="53">
        <v>4</v>
      </c>
      <c r="D16" s="55">
        <v>6000</v>
      </c>
      <c r="E16" s="53"/>
      <c r="F16" s="55">
        <f t="shared" si="2"/>
        <v>6000</v>
      </c>
      <c r="G16" s="55">
        <v>350</v>
      </c>
      <c r="H16" s="55">
        <f>G16/4</f>
        <v>87.5</v>
      </c>
      <c r="I16" s="36">
        <f t="shared" si="1"/>
        <v>1095.0798319327732</v>
      </c>
      <c r="J16" s="35"/>
    </row>
    <row r="17" spans="1:10">
      <c r="A17" s="63" t="s">
        <v>88</v>
      </c>
      <c r="B17" s="43">
        <v>39256</v>
      </c>
      <c r="C17" s="47">
        <v>4</v>
      </c>
      <c r="D17" s="51"/>
      <c r="E17" s="47">
        <v>52</v>
      </c>
      <c r="F17" s="51">
        <f t="shared" si="2"/>
        <v>3900</v>
      </c>
      <c r="G17" s="51"/>
      <c r="H17" s="51">
        <f>H16</f>
        <v>87.5</v>
      </c>
      <c r="I17" s="45">
        <f t="shared" si="1"/>
        <v>-1004.9201680672268</v>
      </c>
      <c r="J17" s="44"/>
    </row>
    <row r="18" spans="1:10">
      <c r="A18" s="44" t="s">
        <v>70</v>
      </c>
      <c r="B18" s="43">
        <v>45454</v>
      </c>
      <c r="C18" s="47">
        <v>4</v>
      </c>
      <c r="D18" s="51"/>
      <c r="E18" s="47">
        <v>71</v>
      </c>
      <c r="F18" s="51">
        <f t="shared" si="2"/>
        <v>5325</v>
      </c>
      <c r="G18" s="51"/>
      <c r="H18" s="51">
        <f>H17</f>
        <v>87.5</v>
      </c>
      <c r="I18" s="45">
        <f t="shared" si="1"/>
        <v>420.07983193277323</v>
      </c>
      <c r="J18" s="44"/>
    </row>
    <row r="19" spans="1:10">
      <c r="A19" s="63" t="s">
        <v>246</v>
      </c>
      <c r="B19" s="43">
        <v>31719</v>
      </c>
      <c r="C19" s="47">
        <v>4</v>
      </c>
      <c r="D19" s="51"/>
      <c r="E19" s="47">
        <v>43</v>
      </c>
      <c r="F19" s="51">
        <f t="shared" si="2"/>
        <v>3225</v>
      </c>
      <c r="G19" s="51"/>
      <c r="H19" s="51">
        <f>H18</f>
        <v>87.5</v>
      </c>
      <c r="I19" s="45">
        <f t="shared" si="1"/>
        <v>-1679.9201680672268</v>
      </c>
      <c r="J19" s="44"/>
    </row>
    <row r="20" spans="1:10">
      <c r="A20" s="60" t="s">
        <v>112</v>
      </c>
      <c r="B20" s="34">
        <v>11489</v>
      </c>
      <c r="C20" s="53">
        <v>5</v>
      </c>
      <c r="D20" s="55">
        <v>6000</v>
      </c>
      <c r="E20" s="53"/>
      <c r="F20" s="55">
        <f t="shared" si="2"/>
        <v>6000</v>
      </c>
      <c r="G20" s="55">
        <v>0</v>
      </c>
      <c r="H20" s="55">
        <f>G20/4</f>
        <v>0</v>
      </c>
      <c r="I20" s="36">
        <f t="shared" si="1"/>
        <v>1007.5798319327732</v>
      </c>
      <c r="J20" s="35"/>
    </row>
    <row r="21" spans="1:10">
      <c r="A21" s="63" t="s">
        <v>266</v>
      </c>
      <c r="B21" s="43">
        <v>32650</v>
      </c>
      <c r="C21" s="47">
        <v>5</v>
      </c>
      <c r="D21" s="51"/>
      <c r="E21" s="47">
        <v>51</v>
      </c>
      <c r="F21" s="51">
        <f t="shared" si="2"/>
        <v>3825</v>
      </c>
      <c r="G21" s="51"/>
      <c r="H21" s="51">
        <f>H20</f>
        <v>0</v>
      </c>
      <c r="I21" s="45">
        <f t="shared" si="1"/>
        <v>-1167.4201680672268</v>
      </c>
      <c r="J21" s="44"/>
    </row>
    <row r="22" spans="1:10">
      <c r="A22" s="44" t="s">
        <v>145</v>
      </c>
      <c r="B22" s="43">
        <v>1992</v>
      </c>
      <c r="C22" s="47">
        <v>5</v>
      </c>
      <c r="D22" s="51"/>
      <c r="E22" s="47">
        <v>52</v>
      </c>
      <c r="F22" s="51">
        <f t="shared" si="2"/>
        <v>3900</v>
      </c>
      <c r="G22" s="51"/>
      <c r="H22" s="51">
        <f>H21</f>
        <v>0</v>
      </c>
      <c r="I22" s="45">
        <f t="shared" si="1"/>
        <v>-1092.4201680672268</v>
      </c>
      <c r="J22" s="44"/>
    </row>
    <row r="23" spans="1:10">
      <c r="A23" s="44" t="s">
        <v>22</v>
      </c>
      <c r="B23" s="43">
        <v>11532</v>
      </c>
      <c r="C23" s="47">
        <v>5</v>
      </c>
      <c r="D23" s="51"/>
      <c r="E23" s="47">
        <v>41</v>
      </c>
      <c r="F23" s="51">
        <f t="shared" si="2"/>
        <v>3075</v>
      </c>
      <c r="G23" s="51"/>
      <c r="H23" s="51">
        <f>H22</f>
        <v>0</v>
      </c>
      <c r="I23" s="45">
        <f t="shared" si="1"/>
        <v>-1917.4201680672268</v>
      </c>
      <c r="J23" s="44"/>
    </row>
    <row r="24" spans="1:10">
      <c r="A24" s="35" t="s">
        <v>263</v>
      </c>
      <c r="B24" s="34">
        <v>11256</v>
      </c>
      <c r="C24" s="53">
        <v>6</v>
      </c>
      <c r="D24" s="55">
        <v>6000</v>
      </c>
      <c r="E24" s="53"/>
      <c r="F24" s="55">
        <f t="shared" si="2"/>
        <v>6000</v>
      </c>
      <c r="G24" s="55">
        <v>1890</v>
      </c>
      <c r="H24" s="55">
        <f>G24/4</f>
        <v>472.5</v>
      </c>
      <c r="I24" s="36">
        <f t="shared" si="1"/>
        <v>1480.0798319327732</v>
      </c>
      <c r="J24" s="35"/>
    </row>
    <row r="25" spans="1:10">
      <c r="A25" s="44" t="s">
        <v>141</v>
      </c>
      <c r="B25" s="43">
        <v>29244</v>
      </c>
      <c r="C25" s="47">
        <v>6</v>
      </c>
      <c r="D25" s="51"/>
      <c r="E25" s="47">
        <v>57</v>
      </c>
      <c r="F25" s="51">
        <f t="shared" si="2"/>
        <v>4275</v>
      </c>
      <c r="G25" s="51"/>
      <c r="H25" s="51">
        <f>H24</f>
        <v>472.5</v>
      </c>
      <c r="I25" s="45">
        <f t="shared" si="1"/>
        <v>-244.92016806722677</v>
      </c>
      <c r="J25" s="44"/>
    </row>
    <row r="26" spans="1:10">
      <c r="A26" s="44" t="s">
        <v>214</v>
      </c>
      <c r="B26" s="43">
        <v>26679</v>
      </c>
      <c r="C26" s="47">
        <v>6</v>
      </c>
      <c r="D26" s="51"/>
      <c r="E26" s="47">
        <v>89</v>
      </c>
      <c r="F26" s="51">
        <f t="shared" si="2"/>
        <v>6675</v>
      </c>
      <c r="G26" s="51"/>
      <c r="H26" s="51">
        <f>H25</f>
        <v>472.5</v>
      </c>
      <c r="I26" s="45">
        <f t="shared" si="1"/>
        <v>2155.0798319327732</v>
      </c>
      <c r="J26" s="49"/>
    </row>
    <row r="27" spans="1:10">
      <c r="A27" s="44" t="s">
        <v>249</v>
      </c>
      <c r="B27" s="43">
        <v>40067</v>
      </c>
      <c r="C27" s="47">
        <v>6</v>
      </c>
      <c r="D27" s="51"/>
      <c r="E27" s="47">
        <v>6</v>
      </c>
      <c r="F27" s="51">
        <f t="shared" si="2"/>
        <v>450</v>
      </c>
      <c r="G27" s="51"/>
      <c r="H27" s="51">
        <f>H26</f>
        <v>472.5</v>
      </c>
      <c r="I27" s="45">
        <f t="shared" si="1"/>
        <v>-4069.9201680672268</v>
      </c>
      <c r="J27" s="44"/>
    </row>
    <row r="28" spans="1:10">
      <c r="A28" s="35" t="s">
        <v>228</v>
      </c>
      <c r="B28" s="34">
        <v>11522</v>
      </c>
      <c r="C28" s="53">
        <v>7</v>
      </c>
      <c r="D28" s="55">
        <v>6000</v>
      </c>
      <c r="E28" s="53"/>
      <c r="F28" s="55">
        <f t="shared" si="2"/>
        <v>6000</v>
      </c>
      <c r="G28" s="55">
        <v>2479</v>
      </c>
      <c r="H28" s="55">
        <f>G28/4</f>
        <v>619.75</v>
      </c>
      <c r="I28" s="36">
        <f t="shared" si="1"/>
        <v>1627.3298319327732</v>
      </c>
      <c r="J28" s="35"/>
    </row>
    <row r="29" spans="1:10">
      <c r="A29" s="63" t="s">
        <v>90</v>
      </c>
      <c r="B29" s="43">
        <v>29197</v>
      </c>
      <c r="C29" s="47">
        <v>7</v>
      </c>
      <c r="D29" s="51"/>
      <c r="E29" s="47">
        <v>32</v>
      </c>
      <c r="F29" s="51">
        <f t="shared" si="2"/>
        <v>2400</v>
      </c>
      <c r="G29" s="51"/>
      <c r="H29" s="51">
        <f>H28</f>
        <v>619.75</v>
      </c>
      <c r="I29" s="45">
        <f t="shared" si="1"/>
        <v>-1972.6701680672268</v>
      </c>
      <c r="J29" s="44"/>
    </row>
    <row r="30" spans="1:10">
      <c r="A30" s="44" t="s">
        <v>95</v>
      </c>
      <c r="B30" s="43">
        <v>36746</v>
      </c>
      <c r="C30" s="47">
        <v>7</v>
      </c>
      <c r="D30" s="51"/>
      <c r="E30" s="47">
        <v>63</v>
      </c>
      <c r="F30" s="51">
        <f t="shared" si="2"/>
        <v>4725</v>
      </c>
      <c r="G30" s="51"/>
      <c r="H30" s="51">
        <f>H29</f>
        <v>619.75</v>
      </c>
      <c r="I30" s="45">
        <f t="shared" si="1"/>
        <v>352.32983193277323</v>
      </c>
      <c r="J30" s="44"/>
    </row>
    <row r="31" spans="1:10">
      <c r="A31" s="44" t="s">
        <v>110</v>
      </c>
      <c r="B31" s="43">
        <v>21667</v>
      </c>
      <c r="C31" s="47">
        <v>7</v>
      </c>
      <c r="D31" s="51"/>
      <c r="E31" s="47">
        <v>33</v>
      </c>
      <c r="F31" s="51">
        <f t="shared" si="2"/>
        <v>2475</v>
      </c>
      <c r="G31" s="51"/>
      <c r="H31" s="51">
        <f>H30</f>
        <v>619.75</v>
      </c>
      <c r="I31" s="45">
        <f t="shared" si="1"/>
        <v>-1897.6701680672268</v>
      </c>
      <c r="J31" s="44"/>
    </row>
    <row r="32" spans="1:10">
      <c r="A32" s="59" t="s">
        <v>114</v>
      </c>
      <c r="B32" s="34">
        <v>11423</v>
      </c>
      <c r="C32" s="53">
        <v>8</v>
      </c>
      <c r="D32" s="55">
        <v>6000</v>
      </c>
      <c r="E32" s="53"/>
      <c r="F32" s="55">
        <f t="shared" si="2"/>
        <v>6000</v>
      </c>
      <c r="G32" s="55">
        <v>494</v>
      </c>
      <c r="H32" s="55">
        <f>G32/4</f>
        <v>123.5</v>
      </c>
      <c r="I32" s="36">
        <f t="shared" si="1"/>
        <v>1131.0798319327732</v>
      </c>
      <c r="J32" s="35"/>
    </row>
    <row r="33" spans="1:10">
      <c r="A33" s="63" t="s">
        <v>282</v>
      </c>
      <c r="B33" s="43">
        <v>3860</v>
      </c>
      <c r="C33" s="47">
        <v>8</v>
      </c>
      <c r="D33" s="51"/>
      <c r="E33" s="47">
        <v>62</v>
      </c>
      <c r="F33" s="51">
        <f t="shared" si="2"/>
        <v>4650</v>
      </c>
      <c r="G33" s="51"/>
      <c r="H33" s="51">
        <f>H32</f>
        <v>123.5</v>
      </c>
      <c r="I33" s="45">
        <f t="shared" si="1"/>
        <v>-218.92016806722677</v>
      </c>
      <c r="J33" s="44"/>
    </row>
    <row r="34" spans="1:10">
      <c r="A34" s="44" t="s">
        <v>167</v>
      </c>
      <c r="B34" s="43">
        <v>11290</v>
      </c>
      <c r="C34" s="47">
        <v>8</v>
      </c>
      <c r="D34" s="51"/>
      <c r="E34" s="47">
        <v>91</v>
      </c>
      <c r="F34" s="51">
        <f t="shared" si="2"/>
        <v>6825</v>
      </c>
      <c r="G34" s="51"/>
      <c r="H34" s="51">
        <f>H33</f>
        <v>123.5</v>
      </c>
      <c r="I34" s="45">
        <f t="shared" si="1"/>
        <v>1956.0798319327732</v>
      </c>
      <c r="J34" s="44"/>
    </row>
    <row r="35" spans="1:10">
      <c r="A35" s="44" t="s">
        <v>120</v>
      </c>
      <c r="B35" s="43">
        <v>39622</v>
      </c>
      <c r="C35" s="47">
        <v>8</v>
      </c>
      <c r="D35" s="51"/>
      <c r="E35" s="47">
        <v>4</v>
      </c>
      <c r="F35" s="51">
        <f t="shared" si="2"/>
        <v>300</v>
      </c>
      <c r="G35" s="51"/>
      <c r="H35" s="51">
        <f>H34</f>
        <v>123.5</v>
      </c>
      <c r="I35" s="45">
        <f t="shared" si="1"/>
        <v>-4568.9201680672268</v>
      </c>
      <c r="J35" s="44"/>
    </row>
    <row r="36" spans="1:10">
      <c r="A36" s="35" t="s">
        <v>23</v>
      </c>
      <c r="B36" s="34">
        <v>28899</v>
      </c>
      <c r="C36" s="53">
        <v>9</v>
      </c>
      <c r="D36" s="55">
        <v>6000</v>
      </c>
      <c r="E36" s="53"/>
      <c r="F36" s="55">
        <f t="shared" si="2"/>
        <v>6000</v>
      </c>
      <c r="G36" s="55">
        <v>552</v>
      </c>
      <c r="H36" s="55">
        <f>G36/4</f>
        <v>138</v>
      </c>
      <c r="I36" s="36">
        <f t="shared" ref="I36:I67" si="3">F36+H36-$I$124</f>
        <v>1145.5798319327732</v>
      </c>
      <c r="J36" s="35"/>
    </row>
    <row r="37" spans="1:10">
      <c r="A37" s="44" t="s">
        <v>150</v>
      </c>
      <c r="B37" s="43">
        <v>11290</v>
      </c>
      <c r="C37" s="47">
        <v>9</v>
      </c>
      <c r="D37" s="51"/>
      <c r="E37" s="47">
        <v>88</v>
      </c>
      <c r="F37" s="51">
        <f t="shared" si="2"/>
        <v>6600</v>
      </c>
      <c r="G37" s="51"/>
      <c r="H37" s="51">
        <f>H36</f>
        <v>138</v>
      </c>
      <c r="I37" s="45">
        <f t="shared" si="3"/>
        <v>1745.5798319327732</v>
      </c>
      <c r="J37" s="44"/>
    </row>
    <row r="38" spans="1:10">
      <c r="A38" s="52" t="s">
        <v>265</v>
      </c>
      <c r="B38" s="43">
        <v>11327</v>
      </c>
      <c r="C38" s="47">
        <v>9</v>
      </c>
      <c r="D38" s="51"/>
      <c r="E38" s="47">
        <v>115</v>
      </c>
      <c r="F38" s="51">
        <f t="shared" si="2"/>
        <v>8625</v>
      </c>
      <c r="G38" s="51"/>
      <c r="H38" s="51">
        <f>H37</f>
        <v>138</v>
      </c>
      <c r="I38" s="45">
        <f t="shared" si="3"/>
        <v>3770.5798319327732</v>
      </c>
      <c r="J38" s="44"/>
    </row>
    <row r="39" spans="1:10">
      <c r="A39" s="44" t="s">
        <v>277</v>
      </c>
      <c r="B39" s="43">
        <v>11559</v>
      </c>
      <c r="C39" s="47">
        <v>9</v>
      </c>
      <c r="D39" s="51"/>
      <c r="E39" s="47">
        <v>90</v>
      </c>
      <c r="F39" s="51">
        <f t="shared" si="2"/>
        <v>6750</v>
      </c>
      <c r="G39" s="51"/>
      <c r="H39" s="51">
        <f>H38</f>
        <v>138</v>
      </c>
      <c r="I39" s="45">
        <f t="shared" si="3"/>
        <v>1895.5798319327732</v>
      </c>
      <c r="J39" s="44"/>
    </row>
    <row r="40" spans="1:10">
      <c r="A40" s="35" t="s">
        <v>108</v>
      </c>
      <c r="B40" s="34">
        <v>3650</v>
      </c>
      <c r="C40" s="53">
        <v>10</v>
      </c>
      <c r="D40" s="55">
        <v>6000</v>
      </c>
      <c r="E40" s="53"/>
      <c r="F40" s="55">
        <f t="shared" si="2"/>
        <v>6000</v>
      </c>
      <c r="G40" s="55">
        <v>294</v>
      </c>
      <c r="H40" s="55">
        <f>G40/4</f>
        <v>73.5</v>
      </c>
      <c r="I40" s="36">
        <f t="shared" si="3"/>
        <v>1081.0798319327732</v>
      </c>
      <c r="J40" s="35"/>
    </row>
    <row r="41" spans="1:10">
      <c r="A41" s="52" t="s">
        <v>65</v>
      </c>
      <c r="B41" s="43">
        <v>11493</v>
      </c>
      <c r="C41" s="47">
        <v>10</v>
      </c>
      <c r="D41" s="51"/>
      <c r="E41" s="47">
        <v>87</v>
      </c>
      <c r="F41" s="51">
        <f t="shared" si="2"/>
        <v>6525</v>
      </c>
      <c r="G41" s="51"/>
      <c r="H41" s="51">
        <f>H40</f>
        <v>73.5</v>
      </c>
      <c r="I41" s="45">
        <f t="shared" si="3"/>
        <v>1606.0798319327732</v>
      </c>
      <c r="J41" s="44"/>
    </row>
    <row r="42" spans="1:10">
      <c r="A42" s="44" t="s">
        <v>36</v>
      </c>
      <c r="B42" s="43">
        <v>28344</v>
      </c>
      <c r="C42" s="47">
        <v>10</v>
      </c>
      <c r="D42" s="51"/>
      <c r="E42" s="47">
        <v>120</v>
      </c>
      <c r="F42" s="51">
        <f t="shared" si="2"/>
        <v>9000</v>
      </c>
      <c r="G42" s="51"/>
      <c r="H42" s="51">
        <f>H41</f>
        <v>73.5</v>
      </c>
      <c r="I42" s="45">
        <f t="shared" si="3"/>
        <v>4081.0798319327732</v>
      </c>
      <c r="J42" s="44"/>
    </row>
    <row r="43" spans="1:10">
      <c r="A43" s="44" t="s">
        <v>177</v>
      </c>
      <c r="B43" s="43">
        <v>2658</v>
      </c>
      <c r="C43" s="47">
        <v>10</v>
      </c>
      <c r="D43" s="51"/>
      <c r="E43" s="47">
        <v>10</v>
      </c>
      <c r="F43" s="51">
        <f t="shared" si="2"/>
        <v>750</v>
      </c>
      <c r="G43" s="51"/>
      <c r="H43" s="51">
        <f>H42</f>
        <v>73.5</v>
      </c>
      <c r="I43" s="45">
        <f t="shared" si="3"/>
        <v>-4168.9201680672268</v>
      </c>
      <c r="J43" s="44"/>
    </row>
    <row r="44" spans="1:10">
      <c r="A44" s="61" t="s">
        <v>244</v>
      </c>
      <c r="B44" s="54">
        <v>2509</v>
      </c>
      <c r="C44" s="53">
        <v>11</v>
      </c>
      <c r="D44" s="55">
        <v>6000</v>
      </c>
      <c r="E44" s="53"/>
      <c r="F44" s="55">
        <f t="shared" si="2"/>
        <v>6000</v>
      </c>
      <c r="G44" s="55">
        <v>3188</v>
      </c>
      <c r="H44" s="55">
        <f>G44/4</f>
        <v>797</v>
      </c>
      <c r="I44" s="36">
        <f t="shared" si="3"/>
        <v>1804.5798319327732</v>
      </c>
      <c r="J44" s="56"/>
    </row>
    <row r="45" spans="1:10">
      <c r="A45" s="52" t="s">
        <v>50</v>
      </c>
      <c r="B45" s="43">
        <v>11240</v>
      </c>
      <c r="C45" s="47">
        <v>11</v>
      </c>
      <c r="D45" s="51"/>
      <c r="E45" s="47">
        <v>41</v>
      </c>
      <c r="F45" s="51">
        <f t="shared" si="2"/>
        <v>3075</v>
      </c>
      <c r="G45" s="51"/>
      <c r="H45" s="51">
        <f>H44</f>
        <v>797</v>
      </c>
      <c r="I45" s="45">
        <f t="shared" si="3"/>
        <v>-1120.4201680672268</v>
      </c>
      <c r="J45" s="44"/>
    </row>
    <row r="46" spans="1:10">
      <c r="A46" s="44" t="s">
        <v>267</v>
      </c>
      <c r="B46" s="43">
        <v>11327</v>
      </c>
      <c r="C46" s="47">
        <v>11</v>
      </c>
      <c r="D46" s="51"/>
      <c r="E46" s="47">
        <v>97</v>
      </c>
      <c r="F46" s="51">
        <f t="shared" ref="F46:F77" si="4">(E46*75)+D46</f>
        <v>7275</v>
      </c>
      <c r="G46" s="51"/>
      <c r="H46" s="51">
        <f>H45</f>
        <v>797</v>
      </c>
      <c r="I46" s="45">
        <f t="shared" si="3"/>
        <v>3079.5798319327732</v>
      </c>
      <c r="J46" s="44"/>
    </row>
    <row r="47" spans="1:10">
      <c r="A47" s="44" t="s">
        <v>229</v>
      </c>
      <c r="B47" s="43">
        <v>2271</v>
      </c>
      <c r="C47" s="47">
        <v>11</v>
      </c>
      <c r="D47" s="51"/>
      <c r="E47" s="47">
        <v>30</v>
      </c>
      <c r="F47" s="51">
        <f t="shared" si="4"/>
        <v>2250</v>
      </c>
      <c r="G47" s="51"/>
      <c r="H47" s="51">
        <f>H46</f>
        <v>797</v>
      </c>
      <c r="I47" s="45">
        <f t="shared" si="3"/>
        <v>-1945.4201680672268</v>
      </c>
      <c r="J47" s="44"/>
    </row>
    <row r="48" spans="1:10">
      <c r="A48" s="59" t="s">
        <v>83</v>
      </c>
      <c r="B48" s="34">
        <v>11243</v>
      </c>
      <c r="C48" s="53">
        <v>12</v>
      </c>
      <c r="D48" s="55">
        <v>6000</v>
      </c>
      <c r="E48" s="53"/>
      <c r="F48" s="55">
        <f t="shared" si="4"/>
        <v>6000</v>
      </c>
      <c r="G48" s="55">
        <v>1396</v>
      </c>
      <c r="H48" s="55">
        <f>G48/4</f>
        <v>349</v>
      </c>
      <c r="I48" s="36">
        <f t="shared" si="3"/>
        <v>1356.5798319327732</v>
      </c>
      <c r="J48" s="35"/>
    </row>
    <row r="49" spans="1:10">
      <c r="A49" s="52" t="s">
        <v>154</v>
      </c>
      <c r="B49" s="43">
        <v>20822</v>
      </c>
      <c r="C49" s="47">
        <v>12</v>
      </c>
      <c r="D49" s="51"/>
      <c r="E49" s="47">
        <v>56</v>
      </c>
      <c r="F49" s="51">
        <f t="shared" si="4"/>
        <v>4200</v>
      </c>
      <c r="G49" s="51"/>
      <c r="H49" s="51">
        <f>H48</f>
        <v>349</v>
      </c>
      <c r="I49" s="45">
        <f t="shared" si="3"/>
        <v>-443.42016806722677</v>
      </c>
      <c r="J49" s="44"/>
    </row>
    <row r="50" spans="1:10">
      <c r="A50" s="52" t="s">
        <v>117</v>
      </c>
      <c r="B50" s="43">
        <v>44209</v>
      </c>
      <c r="C50" s="47">
        <v>12</v>
      </c>
      <c r="D50" s="51"/>
      <c r="E50" s="47">
        <v>45</v>
      </c>
      <c r="F50" s="51">
        <f t="shared" si="4"/>
        <v>3375</v>
      </c>
      <c r="G50" s="51"/>
      <c r="H50" s="51">
        <f>H49</f>
        <v>349</v>
      </c>
      <c r="I50" s="45">
        <f t="shared" si="3"/>
        <v>-1268.4201680672268</v>
      </c>
      <c r="J50" s="44"/>
    </row>
    <row r="51" spans="1:10">
      <c r="A51" s="44" t="s">
        <v>279</v>
      </c>
      <c r="B51" s="43">
        <v>11309</v>
      </c>
      <c r="C51" s="47">
        <v>12</v>
      </c>
      <c r="D51" s="51"/>
      <c r="E51" s="47">
        <v>40</v>
      </c>
      <c r="F51" s="51">
        <f t="shared" si="4"/>
        <v>3000</v>
      </c>
      <c r="G51" s="51"/>
      <c r="H51" s="51">
        <f>H50</f>
        <v>349</v>
      </c>
      <c r="I51" s="45">
        <f t="shared" si="3"/>
        <v>-1643.4201680672268</v>
      </c>
      <c r="J51" s="44"/>
    </row>
    <row r="52" spans="1:10">
      <c r="A52" s="35" t="s">
        <v>270</v>
      </c>
      <c r="B52" s="34">
        <v>4420</v>
      </c>
      <c r="C52" s="53">
        <v>13</v>
      </c>
      <c r="D52" s="55">
        <v>6000</v>
      </c>
      <c r="E52" s="53"/>
      <c r="F52" s="55">
        <f t="shared" si="4"/>
        <v>6000</v>
      </c>
      <c r="G52" s="55">
        <v>916</v>
      </c>
      <c r="H52" s="55">
        <f>G52/4</f>
        <v>229</v>
      </c>
      <c r="I52" s="36">
        <f t="shared" si="3"/>
        <v>1236.5798319327732</v>
      </c>
      <c r="J52" s="35"/>
    </row>
    <row r="53" spans="1:10">
      <c r="A53" s="44" t="s">
        <v>264</v>
      </c>
      <c r="B53" s="43">
        <v>11382</v>
      </c>
      <c r="C53" s="47">
        <v>13</v>
      </c>
      <c r="D53" s="51"/>
      <c r="E53" s="47">
        <v>46</v>
      </c>
      <c r="F53" s="51">
        <f t="shared" si="4"/>
        <v>3450</v>
      </c>
      <c r="G53" s="51"/>
      <c r="H53" s="51">
        <f>H52</f>
        <v>229</v>
      </c>
      <c r="I53" s="45">
        <f t="shared" si="3"/>
        <v>-1313.4201680672268</v>
      </c>
      <c r="J53" s="44"/>
    </row>
    <row r="54" spans="1:10">
      <c r="A54" s="64" t="s">
        <v>44</v>
      </c>
      <c r="B54" s="50">
        <v>11507</v>
      </c>
      <c r="C54" s="47">
        <v>13</v>
      </c>
      <c r="D54" s="51"/>
      <c r="E54" s="47">
        <v>46</v>
      </c>
      <c r="F54" s="51">
        <f t="shared" si="4"/>
        <v>3450</v>
      </c>
      <c r="G54" s="51"/>
      <c r="H54" s="51">
        <f>H53</f>
        <v>229</v>
      </c>
      <c r="I54" s="45">
        <f t="shared" si="3"/>
        <v>-1313.4201680672268</v>
      </c>
      <c r="J54" s="49"/>
    </row>
    <row r="55" spans="1:10">
      <c r="A55" s="44" t="s">
        <v>210</v>
      </c>
      <c r="B55" s="43">
        <v>26320</v>
      </c>
      <c r="C55" s="47">
        <v>13</v>
      </c>
      <c r="D55" s="51"/>
      <c r="E55" s="47">
        <v>7</v>
      </c>
      <c r="F55" s="51">
        <f t="shared" si="4"/>
        <v>525</v>
      </c>
      <c r="G55" s="51"/>
      <c r="H55" s="51">
        <f>H54</f>
        <v>229</v>
      </c>
      <c r="I55" s="45">
        <f t="shared" si="3"/>
        <v>-4238.4201680672268</v>
      </c>
      <c r="J55" s="44"/>
    </row>
    <row r="56" spans="1:10">
      <c r="A56" s="35" t="s">
        <v>98</v>
      </c>
      <c r="B56" s="34">
        <v>2269</v>
      </c>
      <c r="C56" s="53">
        <v>14</v>
      </c>
      <c r="D56" s="55">
        <v>6000</v>
      </c>
      <c r="E56" s="53"/>
      <c r="F56" s="55">
        <f t="shared" si="4"/>
        <v>6000</v>
      </c>
      <c r="G56" s="55">
        <v>1149</v>
      </c>
      <c r="H56" s="55">
        <f>G56/4</f>
        <v>287.25</v>
      </c>
      <c r="I56" s="36">
        <f t="shared" si="3"/>
        <v>1294.8298319327732</v>
      </c>
      <c r="J56" s="35"/>
    </row>
    <row r="57" spans="1:10">
      <c r="A57" s="52" t="s">
        <v>106</v>
      </c>
      <c r="B57" s="43">
        <v>1526</v>
      </c>
      <c r="C57" s="47">
        <v>14</v>
      </c>
      <c r="D57" s="51"/>
      <c r="E57" s="47">
        <v>13</v>
      </c>
      <c r="F57" s="51">
        <f t="shared" si="4"/>
        <v>975</v>
      </c>
      <c r="G57" s="51"/>
      <c r="H57" s="51">
        <f>H56</f>
        <v>287.25</v>
      </c>
      <c r="I57" s="45">
        <f t="shared" si="3"/>
        <v>-3730.1701680672268</v>
      </c>
      <c r="J57" s="44"/>
    </row>
    <row r="58" spans="1:10">
      <c r="A58" s="52" t="s">
        <v>272</v>
      </c>
      <c r="B58" s="43">
        <v>11522</v>
      </c>
      <c r="C58" s="47">
        <v>14</v>
      </c>
      <c r="D58" s="51"/>
      <c r="E58" s="47">
        <v>63</v>
      </c>
      <c r="F58" s="51">
        <f t="shared" si="4"/>
        <v>4725</v>
      </c>
      <c r="G58" s="51"/>
      <c r="H58" s="51">
        <f>H57</f>
        <v>287.25</v>
      </c>
      <c r="I58" s="45">
        <f t="shared" si="3"/>
        <v>19.829831932773232</v>
      </c>
      <c r="J58" s="44"/>
    </row>
    <row r="59" spans="1:10">
      <c r="A59" s="52" t="s">
        <v>92</v>
      </c>
      <c r="B59" s="43">
        <v>11342</v>
      </c>
      <c r="C59" s="47">
        <v>14</v>
      </c>
      <c r="D59" s="51"/>
      <c r="E59" s="47">
        <v>11</v>
      </c>
      <c r="F59" s="51">
        <f t="shared" si="4"/>
        <v>825</v>
      </c>
      <c r="G59" s="51"/>
      <c r="H59" s="51">
        <f>H58</f>
        <v>287.25</v>
      </c>
      <c r="I59" s="45">
        <f t="shared" si="3"/>
        <v>-3880.1701680672268</v>
      </c>
      <c r="J59" s="44"/>
    </row>
    <row r="60" spans="1:10">
      <c r="A60" s="35" t="s">
        <v>60</v>
      </c>
      <c r="B60" s="34">
        <v>11359</v>
      </c>
      <c r="C60" s="53">
        <v>15</v>
      </c>
      <c r="D60" s="55">
        <v>6000</v>
      </c>
      <c r="E60" s="53"/>
      <c r="F60" s="55">
        <f t="shared" si="4"/>
        <v>6000</v>
      </c>
      <c r="G60" s="55">
        <v>873</v>
      </c>
      <c r="H60" s="55">
        <f>G60/4</f>
        <v>218.25</v>
      </c>
      <c r="I60" s="36">
        <f t="shared" si="3"/>
        <v>1225.8298319327732</v>
      </c>
      <c r="J60" s="35"/>
    </row>
    <row r="61" spans="1:10">
      <c r="A61" s="44" t="s">
        <v>238</v>
      </c>
      <c r="B61" s="43">
        <v>11393</v>
      </c>
      <c r="C61" s="47">
        <v>15</v>
      </c>
      <c r="D61" s="51"/>
      <c r="E61" s="47">
        <v>59</v>
      </c>
      <c r="F61" s="51">
        <f t="shared" si="4"/>
        <v>4425</v>
      </c>
      <c r="G61" s="51"/>
      <c r="H61" s="51">
        <f>H60</f>
        <v>218.25</v>
      </c>
      <c r="I61" s="45">
        <f t="shared" si="3"/>
        <v>-349.17016806722677</v>
      </c>
      <c r="J61" s="44"/>
    </row>
    <row r="62" spans="1:10">
      <c r="A62" s="52" t="s">
        <v>286</v>
      </c>
      <c r="B62" s="43">
        <v>11553</v>
      </c>
      <c r="C62" s="47">
        <v>15</v>
      </c>
      <c r="D62" s="51"/>
      <c r="E62" s="47">
        <v>80</v>
      </c>
      <c r="F62" s="51">
        <f t="shared" si="4"/>
        <v>6000</v>
      </c>
      <c r="G62" s="51"/>
      <c r="H62" s="51">
        <f>H61</f>
        <v>218.25</v>
      </c>
      <c r="I62" s="45">
        <f t="shared" si="3"/>
        <v>1225.8298319327732</v>
      </c>
      <c r="J62" s="44"/>
    </row>
    <row r="63" spans="1:10">
      <c r="A63" s="44" t="s">
        <v>52</v>
      </c>
      <c r="B63" s="43">
        <v>3344</v>
      </c>
      <c r="C63" s="47">
        <v>15</v>
      </c>
      <c r="D63" s="51"/>
      <c r="E63" s="47">
        <v>44</v>
      </c>
      <c r="F63" s="51">
        <f t="shared" si="4"/>
        <v>3300</v>
      </c>
      <c r="G63" s="51"/>
      <c r="H63" s="51">
        <f>H62</f>
        <v>218.25</v>
      </c>
      <c r="I63" s="45">
        <f t="shared" si="3"/>
        <v>-1474.1701680672268</v>
      </c>
      <c r="J63" s="44"/>
    </row>
    <row r="64" spans="1:10">
      <c r="A64" s="35" t="s">
        <v>247</v>
      </c>
      <c r="B64" s="34">
        <v>11362</v>
      </c>
      <c r="C64" s="53">
        <v>16</v>
      </c>
      <c r="D64" s="55">
        <v>6000</v>
      </c>
      <c r="E64" s="53"/>
      <c r="F64" s="55">
        <f t="shared" si="4"/>
        <v>6000</v>
      </c>
      <c r="G64" s="55">
        <v>1262</v>
      </c>
      <c r="H64" s="55">
        <f>G64/4</f>
        <v>315.5</v>
      </c>
      <c r="I64" s="36">
        <f t="shared" si="3"/>
        <v>1323.0798319327732</v>
      </c>
      <c r="J64" s="35"/>
    </row>
    <row r="65" spans="1:10">
      <c r="A65" s="52" t="s">
        <v>252</v>
      </c>
      <c r="B65" s="43">
        <v>29318</v>
      </c>
      <c r="C65" s="47">
        <v>16</v>
      </c>
      <c r="D65" s="51"/>
      <c r="E65" s="47">
        <v>80</v>
      </c>
      <c r="F65" s="51">
        <f t="shared" si="4"/>
        <v>6000</v>
      </c>
      <c r="G65" s="51"/>
      <c r="H65" s="51">
        <f t="shared" ref="H65:H71" si="5">H64</f>
        <v>315.5</v>
      </c>
      <c r="I65" s="45">
        <f t="shared" si="3"/>
        <v>1323.0798319327732</v>
      </c>
      <c r="J65" s="44"/>
    </row>
    <row r="66" spans="1:10">
      <c r="A66" s="52" t="s">
        <v>287</v>
      </c>
      <c r="B66" s="43">
        <v>11555</v>
      </c>
      <c r="C66" s="47">
        <v>16</v>
      </c>
      <c r="D66" s="51"/>
      <c r="E66" s="47">
        <v>83</v>
      </c>
      <c r="F66" s="51">
        <f t="shared" si="4"/>
        <v>6225</v>
      </c>
      <c r="G66" s="51"/>
      <c r="H66" s="51">
        <f t="shared" si="5"/>
        <v>315.5</v>
      </c>
      <c r="I66" s="45">
        <f t="shared" si="3"/>
        <v>1548.0798319327732</v>
      </c>
      <c r="J66" s="44"/>
    </row>
    <row r="67" spans="1:10">
      <c r="A67" s="44" t="s">
        <v>241</v>
      </c>
      <c r="B67" s="43">
        <v>11353</v>
      </c>
      <c r="C67" s="47">
        <v>16</v>
      </c>
      <c r="D67" s="51"/>
      <c r="E67" s="47">
        <v>9</v>
      </c>
      <c r="F67" s="51">
        <f t="shared" si="4"/>
        <v>675</v>
      </c>
      <c r="G67" s="51"/>
      <c r="H67" s="51">
        <f t="shared" si="5"/>
        <v>315.5</v>
      </c>
      <c r="I67" s="45">
        <f t="shared" si="3"/>
        <v>-4001.9201680672268</v>
      </c>
      <c r="J67" s="44"/>
    </row>
    <row r="68" spans="1:10">
      <c r="A68" s="59" t="s">
        <v>240</v>
      </c>
      <c r="B68" s="34">
        <v>11270</v>
      </c>
      <c r="C68" s="53">
        <v>17</v>
      </c>
      <c r="D68" s="55">
        <v>6000</v>
      </c>
      <c r="E68" s="53"/>
      <c r="F68" s="55">
        <f t="shared" si="4"/>
        <v>6000</v>
      </c>
      <c r="G68" s="55">
        <v>954</v>
      </c>
      <c r="H68" s="55">
        <f t="shared" si="5"/>
        <v>315.5</v>
      </c>
      <c r="I68" s="36">
        <f t="shared" ref="I68:I99" si="6">F68+H68-$I$124</f>
        <v>1323.0798319327732</v>
      </c>
      <c r="J68" s="35"/>
    </row>
    <row r="69" spans="1:10">
      <c r="A69" s="65" t="s">
        <v>230</v>
      </c>
      <c r="B69" s="43">
        <v>2286</v>
      </c>
      <c r="C69" s="47">
        <v>17</v>
      </c>
      <c r="D69" s="51"/>
      <c r="E69" s="47">
        <v>83</v>
      </c>
      <c r="F69" s="51">
        <f t="shared" si="4"/>
        <v>6225</v>
      </c>
      <c r="G69" s="51"/>
      <c r="H69" s="51">
        <f t="shared" si="5"/>
        <v>315.5</v>
      </c>
      <c r="I69" s="45">
        <f t="shared" si="6"/>
        <v>1548.0798319327732</v>
      </c>
      <c r="J69" s="44"/>
    </row>
    <row r="70" spans="1:10">
      <c r="A70" s="44" t="s">
        <v>254</v>
      </c>
      <c r="B70" s="43">
        <v>34930</v>
      </c>
      <c r="C70" s="47">
        <v>17</v>
      </c>
      <c r="D70" s="51"/>
      <c r="E70" s="47">
        <v>97</v>
      </c>
      <c r="F70" s="51">
        <f t="shared" si="4"/>
        <v>7275</v>
      </c>
      <c r="G70" s="51"/>
      <c r="H70" s="51">
        <f t="shared" si="5"/>
        <v>315.5</v>
      </c>
      <c r="I70" s="45">
        <f t="shared" si="6"/>
        <v>2598.0798319327732</v>
      </c>
      <c r="J70" s="44"/>
    </row>
    <row r="71" spans="1:10">
      <c r="A71" s="63" t="s">
        <v>235</v>
      </c>
      <c r="B71" s="43">
        <v>20835</v>
      </c>
      <c r="C71" s="47">
        <v>17</v>
      </c>
      <c r="D71" s="51"/>
      <c r="E71" s="47">
        <v>6</v>
      </c>
      <c r="F71" s="51">
        <f t="shared" si="4"/>
        <v>450</v>
      </c>
      <c r="G71" s="51"/>
      <c r="H71" s="51">
        <f t="shared" si="5"/>
        <v>315.5</v>
      </c>
      <c r="I71" s="45">
        <f t="shared" si="6"/>
        <v>-4226.9201680672268</v>
      </c>
      <c r="J71" s="44"/>
    </row>
    <row r="72" spans="1:10">
      <c r="A72" s="60" t="s">
        <v>248</v>
      </c>
      <c r="B72" s="34">
        <v>32650</v>
      </c>
      <c r="C72" s="53">
        <v>18</v>
      </c>
      <c r="D72" s="55">
        <v>6000</v>
      </c>
      <c r="E72" s="53"/>
      <c r="F72" s="55">
        <f t="shared" si="4"/>
        <v>6000</v>
      </c>
      <c r="G72" s="55">
        <v>1478</v>
      </c>
      <c r="H72" s="55">
        <f>G72/4</f>
        <v>369.5</v>
      </c>
      <c r="I72" s="36">
        <f t="shared" si="6"/>
        <v>1377.0798319327732</v>
      </c>
      <c r="J72" s="35"/>
    </row>
    <row r="73" spans="1:10">
      <c r="A73" s="44" t="s">
        <v>116</v>
      </c>
      <c r="B73" s="43">
        <v>11467</v>
      </c>
      <c r="C73" s="47">
        <v>18</v>
      </c>
      <c r="D73" s="51"/>
      <c r="E73" s="47">
        <v>76</v>
      </c>
      <c r="F73" s="51">
        <f t="shared" si="4"/>
        <v>5700</v>
      </c>
      <c r="G73" s="51"/>
      <c r="H73" s="51">
        <f>H72</f>
        <v>369.5</v>
      </c>
      <c r="I73" s="45">
        <f t="shared" si="6"/>
        <v>1077.0798319327732</v>
      </c>
      <c r="J73" s="44"/>
    </row>
    <row r="74" spans="1:10">
      <c r="A74" s="44" t="s">
        <v>261</v>
      </c>
      <c r="B74" s="43">
        <v>34930</v>
      </c>
      <c r="C74" s="47">
        <v>18</v>
      </c>
      <c r="D74" s="51"/>
      <c r="E74" s="47">
        <v>97</v>
      </c>
      <c r="F74" s="51">
        <f t="shared" si="4"/>
        <v>7275</v>
      </c>
      <c r="G74" s="51"/>
      <c r="H74" s="51">
        <f>H73</f>
        <v>369.5</v>
      </c>
      <c r="I74" s="45">
        <f t="shared" si="6"/>
        <v>2652.0798319327732</v>
      </c>
      <c r="J74" s="44"/>
    </row>
    <row r="75" spans="1:10">
      <c r="A75" s="44" t="s">
        <v>38</v>
      </c>
      <c r="B75" s="43">
        <v>24859</v>
      </c>
      <c r="C75" s="47">
        <v>18</v>
      </c>
      <c r="D75" s="51"/>
      <c r="E75" s="47">
        <v>34</v>
      </c>
      <c r="F75" s="51">
        <f t="shared" si="4"/>
        <v>2550</v>
      </c>
      <c r="G75" s="51"/>
      <c r="H75" s="51">
        <f>H74</f>
        <v>369.5</v>
      </c>
      <c r="I75" s="45">
        <f t="shared" si="6"/>
        <v>-2072.9201680672268</v>
      </c>
      <c r="J75" s="44"/>
    </row>
    <row r="76" spans="1:10">
      <c r="A76" s="35" t="s">
        <v>215</v>
      </c>
      <c r="B76" s="34">
        <v>11411</v>
      </c>
      <c r="C76" s="53">
        <v>19</v>
      </c>
      <c r="D76" s="55">
        <v>6000</v>
      </c>
      <c r="E76" s="53"/>
      <c r="F76" s="55">
        <f t="shared" si="4"/>
        <v>6000</v>
      </c>
      <c r="G76" s="55">
        <v>144</v>
      </c>
      <c r="H76" s="55">
        <f>G76/4</f>
        <v>36</v>
      </c>
      <c r="I76" s="36">
        <f t="shared" si="6"/>
        <v>1043.5798319327732</v>
      </c>
      <c r="J76" s="35"/>
    </row>
    <row r="77" spans="1:10">
      <c r="A77" s="44" t="s">
        <v>288</v>
      </c>
      <c r="B77" s="43">
        <v>11297</v>
      </c>
      <c r="C77" s="47">
        <v>19</v>
      </c>
      <c r="D77" s="51"/>
      <c r="E77" s="47">
        <v>97</v>
      </c>
      <c r="F77" s="51">
        <f t="shared" si="4"/>
        <v>7275</v>
      </c>
      <c r="G77" s="51"/>
      <c r="H77" s="51">
        <f>H76</f>
        <v>36</v>
      </c>
      <c r="I77" s="45">
        <f t="shared" si="6"/>
        <v>2318.5798319327732</v>
      </c>
      <c r="J77" s="44"/>
    </row>
    <row r="78" spans="1:10">
      <c r="A78" s="52" t="s">
        <v>191</v>
      </c>
      <c r="B78" s="43">
        <v>37170</v>
      </c>
      <c r="C78" s="47">
        <v>19</v>
      </c>
      <c r="D78" s="51"/>
      <c r="E78" s="47">
        <v>130</v>
      </c>
      <c r="F78" s="51">
        <f t="shared" ref="F78:F104" si="7">(E78*75)+D78</f>
        <v>9750</v>
      </c>
      <c r="G78" s="51"/>
      <c r="H78" s="51">
        <f>H77</f>
        <v>36</v>
      </c>
      <c r="I78" s="45">
        <f t="shared" si="6"/>
        <v>4793.5798319327732</v>
      </c>
      <c r="J78" s="44"/>
    </row>
    <row r="79" spans="1:10">
      <c r="A79" s="52" t="s">
        <v>123</v>
      </c>
      <c r="B79" s="43">
        <v>1772</v>
      </c>
      <c r="C79" s="47">
        <v>19</v>
      </c>
      <c r="D79" s="51"/>
      <c r="E79" s="47">
        <v>22</v>
      </c>
      <c r="F79" s="51">
        <f t="shared" si="7"/>
        <v>1650</v>
      </c>
      <c r="G79" s="51"/>
      <c r="H79" s="51">
        <f>H78</f>
        <v>36</v>
      </c>
      <c r="I79" s="45">
        <f t="shared" si="6"/>
        <v>-3306.4201680672268</v>
      </c>
      <c r="J79" s="44"/>
    </row>
    <row r="80" spans="1:10">
      <c r="A80" s="61" t="s">
        <v>21</v>
      </c>
      <c r="B80" s="34">
        <v>4337</v>
      </c>
      <c r="C80" s="53">
        <v>20</v>
      </c>
      <c r="D80" s="55">
        <v>6000</v>
      </c>
      <c r="E80" s="53"/>
      <c r="F80" s="55">
        <f t="shared" si="7"/>
        <v>6000</v>
      </c>
      <c r="G80" s="55">
        <v>938</v>
      </c>
      <c r="H80" s="55">
        <f>G80/4</f>
        <v>234.5</v>
      </c>
      <c r="I80" s="36">
        <f t="shared" si="6"/>
        <v>1242.0798319327732</v>
      </c>
      <c r="J80" s="35"/>
    </row>
    <row r="81" spans="1:10">
      <c r="A81" s="52" t="s">
        <v>258</v>
      </c>
      <c r="B81" s="43">
        <v>11490</v>
      </c>
      <c r="C81" s="47">
        <v>20</v>
      </c>
      <c r="D81" s="51"/>
      <c r="E81" s="47">
        <v>60</v>
      </c>
      <c r="F81" s="51">
        <f t="shared" si="7"/>
        <v>4500</v>
      </c>
      <c r="G81" s="51"/>
      <c r="H81" s="51">
        <f>H80</f>
        <v>234.5</v>
      </c>
      <c r="I81" s="45">
        <f t="shared" si="6"/>
        <v>-257.92016806722677</v>
      </c>
      <c r="J81" s="44"/>
    </row>
    <row r="82" spans="1:10">
      <c r="A82" s="52" t="s">
        <v>281</v>
      </c>
      <c r="B82" s="43">
        <v>38614</v>
      </c>
      <c r="C82" s="47">
        <v>20</v>
      </c>
      <c r="D82" s="51"/>
      <c r="E82" s="47">
        <v>186</v>
      </c>
      <c r="F82" s="51">
        <f t="shared" si="7"/>
        <v>13950</v>
      </c>
      <c r="G82" s="51"/>
      <c r="H82" s="51">
        <f>H81</f>
        <v>234.5</v>
      </c>
      <c r="I82" s="45">
        <f t="shared" si="6"/>
        <v>9192.0798319327732</v>
      </c>
      <c r="J82" s="44"/>
    </row>
    <row r="83" spans="1:10">
      <c r="A83" s="63" t="s">
        <v>280</v>
      </c>
      <c r="B83" s="43">
        <v>3518</v>
      </c>
      <c r="C83" s="47">
        <v>20</v>
      </c>
      <c r="D83" s="51"/>
      <c r="E83" s="47">
        <v>12</v>
      </c>
      <c r="F83" s="51">
        <f t="shared" si="7"/>
        <v>900</v>
      </c>
      <c r="G83" s="51"/>
      <c r="H83" s="51">
        <f>H82</f>
        <v>234.5</v>
      </c>
      <c r="I83" s="45">
        <f t="shared" si="6"/>
        <v>-3857.9201680672268</v>
      </c>
      <c r="J83" s="44"/>
    </row>
    <row r="84" spans="1:10">
      <c r="A84" s="59" t="s">
        <v>232</v>
      </c>
      <c r="B84" s="34">
        <v>37634</v>
      </c>
      <c r="C84" s="53">
        <v>21</v>
      </c>
      <c r="D84" s="55">
        <v>6000</v>
      </c>
      <c r="E84" s="53"/>
      <c r="F84" s="55">
        <f t="shared" si="7"/>
        <v>6000</v>
      </c>
      <c r="G84" s="55">
        <v>2843</v>
      </c>
      <c r="H84" s="55">
        <f>G84/4</f>
        <v>710.75</v>
      </c>
      <c r="I84" s="36">
        <f t="shared" si="6"/>
        <v>1718.3298319327732</v>
      </c>
      <c r="J84" s="35"/>
    </row>
    <row r="85" spans="1:10">
      <c r="A85" s="44" t="s">
        <v>275</v>
      </c>
      <c r="B85" s="43">
        <v>11559</v>
      </c>
      <c r="C85" s="47">
        <v>21</v>
      </c>
      <c r="D85" s="51"/>
      <c r="E85" s="47">
        <v>50</v>
      </c>
      <c r="F85" s="51">
        <f t="shared" si="7"/>
        <v>3750</v>
      </c>
      <c r="G85" s="51"/>
      <c r="H85" s="51">
        <f>H84</f>
        <v>710.75</v>
      </c>
      <c r="I85" s="45">
        <f t="shared" si="6"/>
        <v>-531.67016806722677</v>
      </c>
      <c r="J85" s="44"/>
    </row>
    <row r="86" spans="1:10">
      <c r="A86" s="64" t="s">
        <v>253</v>
      </c>
      <c r="B86" s="50">
        <v>1247</v>
      </c>
      <c r="C86" s="47">
        <v>21</v>
      </c>
      <c r="D86" s="51"/>
      <c r="E86" s="47">
        <v>56</v>
      </c>
      <c r="F86" s="51">
        <f t="shared" si="7"/>
        <v>4200</v>
      </c>
      <c r="G86" s="51"/>
      <c r="H86" s="51">
        <f>H85</f>
        <v>710.75</v>
      </c>
      <c r="I86" s="45">
        <f t="shared" si="6"/>
        <v>-81.670168067226768</v>
      </c>
      <c r="J86" s="49"/>
    </row>
    <row r="87" spans="1:10">
      <c r="A87" s="44" t="s">
        <v>278</v>
      </c>
      <c r="B87" s="43">
        <v>43275</v>
      </c>
      <c r="C87" s="47">
        <v>21</v>
      </c>
      <c r="D87" s="51"/>
      <c r="E87" s="47">
        <v>18</v>
      </c>
      <c r="F87" s="51">
        <f t="shared" si="7"/>
        <v>1350</v>
      </c>
      <c r="G87" s="51"/>
      <c r="H87" s="51">
        <f>H86</f>
        <v>710.75</v>
      </c>
      <c r="I87" s="45">
        <f t="shared" si="6"/>
        <v>-2931.6701680672268</v>
      </c>
      <c r="J87" s="44"/>
    </row>
    <row r="88" spans="1:10">
      <c r="A88" s="59" t="s">
        <v>273</v>
      </c>
      <c r="B88" s="34">
        <v>35826</v>
      </c>
      <c r="C88" s="53">
        <v>22</v>
      </c>
      <c r="D88" s="55">
        <v>6000</v>
      </c>
      <c r="E88" s="53"/>
      <c r="F88" s="55">
        <f t="shared" si="7"/>
        <v>6000</v>
      </c>
      <c r="G88" s="55">
        <v>1808</v>
      </c>
      <c r="H88" s="55">
        <f>G88/4</f>
        <v>452</v>
      </c>
      <c r="I88" s="36">
        <f t="shared" si="6"/>
        <v>1459.5798319327732</v>
      </c>
      <c r="J88" s="35"/>
    </row>
    <row r="89" spans="1:10">
      <c r="A89" s="44" t="s">
        <v>126</v>
      </c>
      <c r="B89" s="43">
        <v>11439</v>
      </c>
      <c r="C89" s="47">
        <v>22</v>
      </c>
      <c r="D89" s="51"/>
      <c r="E89" s="47">
        <v>47</v>
      </c>
      <c r="F89" s="51">
        <f t="shared" si="7"/>
        <v>3525</v>
      </c>
      <c r="G89" s="51"/>
      <c r="H89" s="51">
        <f>H88</f>
        <v>452</v>
      </c>
      <c r="I89" s="45">
        <f t="shared" si="6"/>
        <v>-1015.4201680672268</v>
      </c>
      <c r="J89" s="44"/>
    </row>
    <row r="90" spans="1:10">
      <c r="A90" s="44" t="s">
        <v>239</v>
      </c>
      <c r="B90" s="43">
        <v>2167</v>
      </c>
      <c r="C90" s="47">
        <v>22</v>
      </c>
      <c r="D90" s="51"/>
      <c r="E90" s="47">
        <v>57</v>
      </c>
      <c r="F90" s="51">
        <f t="shared" si="7"/>
        <v>4275</v>
      </c>
      <c r="G90" s="51"/>
      <c r="H90" s="51">
        <f>H89</f>
        <v>452</v>
      </c>
      <c r="I90" s="45">
        <f t="shared" si="6"/>
        <v>-265.42016806722677</v>
      </c>
      <c r="J90" s="44"/>
    </row>
    <row r="91" spans="1:10">
      <c r="A91" s="44" t="s">
        <v>128</v>
      </c>
      <c r="B91" s="43">
        <v>11407</v>
      </c>
      <c r="C91" s="47">
        <v>22</v>
      </c>
      <c r="D91" s="51"/>
      <c r="E91" s="47">
        <v>26</v>
      </c>
      <c r="F91" s="51">
        <f t="shared" si="7"/>
        <v>1950</v>
      </c>
      <c r="G91" s="51"/>
      <c r="H91" s="51">
        <f>H90</f>
        <v>452</v>
      </c>
      <c r="I91" s="45">
        <f t="shared" si="6"/>
        <v>-2590.4201680672268</v>
      </c>
      <c r="J91" s="49"/>
    </row>
    <row r="92" spans="1:10">
      <c r="A92" s="35" t="s">
        <v>250</v>
      </c>
      <c r="B92" s="34">
        <v>11557</v>
      </c>
      <c r="C92" s="53">
        <v>23</v>
      </c>
      <c r="D92" s="55">
        <v>3000</v>
      </c>
      <c r="E92" s="53"/>
      <c r="F92" s="55">
        <f t="shared" si="7"/>
        <v>3000</v>
      </c>
      <c r="G92" s="55">
        <v>0</v>
      </c>
      <c r="H92" s="55">
        <f>G92/4</f>
        <v>0</v>
      </c>
      <c r="I92" s="36">
        <f t="shared" si="6"/>
        <v>-1992.4201680672268</v>
      </c>
      <c r="J92" s="35"/>
    </row>
    <row r="93" spans="1:10">
      <c r="A93" s="44" t="s">
        <v>289</v>
      </c>
      <c r="B93" s="43">
        <v>11499</v>
      </c>
      <c r="C93" s="47">
        <v>23</v>
      </c>
      <c r="D93" s="51"/>
      <c r="E93" s="47">
        <v>26</v>
      </c>
      <c r="F93" s="51">
        <f t="shared" si="7"/>
        <v>1950</v>
      </c>
      <c r="G93" s="51"/>
      <c r="H93" s="51">
        <f>H92</f>
        <v>0</v>
      </c>
      <c r="I93" s="45">
        <f t="shared" si="6"/>
        <v>-3042.4201680672268</v>
      </c>
      <c r="J93" s="44"/>
    </row>
    <row r="94" spans="1:10">
      <c r="A94" s="52" t="s">
        <v>59</v>
      </c>
      <c r="B94" s="43">
        <v>37257</v>
      </c>
      <c r="C94" s="47">
        <v>23</v>
      </c>
      <c r="D94" s="51"/>
      <c r="E94" s="47">
        <v>19</v>
      </c>
      <c r="F94" s="51">
        <f t="shared" si="7"/>
        <v>1425</v>
      </c>
      <c r="G94" s="51"/>
      <c r="H94" s="51">
        <f>H93</f>
        <v>0</v>
      </c>
      <c r="I94" s="45">
        <f t="shared" si="6"/>
        <v>-3567.4201680672268</v>
      </c>
      <c r="J94" s="44"/>
    </row>
    <row r="95" spans="1:10">
      <c r="A95" s="35" t="s">
        <v>290</v>
      </c>
      <c r="B95" s="34">
        <v>2167</v>
      </c>
      <c r="C95" s="53">
        <v>24</v>
      </c>
      <c r="D95" s="55">
        <v>6000</v>
      </c>
      <c r="E95" s="53"/>
      <c r="F95" s="55">
        <f t="shared" si="7"/>
        <v>6000</v>
      </c>
      <c r="G95" s="55">
        <v>882</v>
      </c>
      <c r="H95" s="55">
        <f>G95/4</f>
        <v>220.5</v>
      </c>
      <c r="I95" s="36">
        <f t="shared" si="6"/>
        <v>1228.0798319327732</v>
      </c>
      <c r="J95" s="35"/>
    </row>
    <row r="96" spans="1:10">
      <c r="A96" s="63" t="s">
        <v>32</v>
      </c>
      <c r="B96" s="43">
        <v>40696</v>
      </c>
      <c r="C96" s="47">
        <v>24</v>
      </c>
      <c r="D96" s="51"/>
      <c r="E96" s="47">
        <v>41</v>
      </c>
      <c r="F96" s="51">
        <f t="shared" si="7"/>
        <v>3075</v>
      </c>
      <c r="G96" s="51"/>
      <c r="H96" s="51">
        <f>H95</f>
        <v>220.5</v>
      </c>
      <c r="I96" s="45">
        <f t="shared" si="6"/>
        <v>-1696.9201680672268</v>
      </c>
      <c r="J96" s="44"/>
    </row>
    <row r="97" spans="1:10">
      <c r="A97" s="52" t="s">
        <v>255</v>
      </c>
      <c r="B97" s="43">
        <v>11256</v>
      </c>
      <c r="C97" s="47">
        <v>24</v>
      </c>
      <c r="D97" s="51"/>
      <c r="E97" s="47">
        <v>66</v>
      </c>
      <c r="F97" s="51">
        <f t="shared" si="7"/>
        <v>4950</v>
      </c>
      <c r="G97" s="51"/>
      <c r="H97" s="51">
        <f>H96</f>
        <v>220.5</v>
      </c>
      <c r="I97" s="45">
        <f t="shared" si="6"/>
        <v>178.07983193277323</v>
      </c>
      <c r="J97" s="44"/>
    </row>
    <row r="98" spans="1:10">
      <c r="A98" s="52" t="s">
        <v>242</v>
      </c>
      <c r="B98" s="43">
        <v>23451</v>
      </c>
      <c r="C98" s="47">
        <v>24</v>
      </c>
      <c r="D98" s="51"/>
      <c r="E98" s="47">
        <v>13</v>
      </c>
      <c r="F98" s="51">
        <f t="shared" si="7"/>
        <v>975</v>
      </c>
      <c r="G98" s="51"/>
      <c r="H98" s="51">
        <f>H97</f>
        <v>220.5</v>
      </c>
      <c r="I98" s="45">
        <f t="shared" si="6"/>
        <v>-3796.9201680672268</v>
      </c>
      <c r="J98" s="44"/>
    </row>
    <row r="99" spans="1:10">
      <c r="A99" s="61" t="s">
        <v>269</v>
      </c>
      <c r="B99" s="34">
        <v>4098</v>
      </c>
      <c r="C99" s="53">
        <v>25</v>
      </c>
      <c r="D99" s="55">
        <v>6000</v>
      </c>
      <c r="E99" s="53"/>
      <c r="F99" s="55">
        <f t="shared" si="7"/>
        <v>6000</v>
      </c>
      <c r="G99" s="55">
        <v>1984</v>
      </c>
      <c r="H99" s="55">
        <f>G99/4</f>
        <v>496</v>
      </c>
      <c r="I99" s="36">
        <f t="shared" si="6"/>
        <v>1503.5798319327732</v>
      </c>
      <c r="J99" s="35"/>
    </row>
    <row r="100" spans="1:10">
      <c r="A100" s="44" t="s">
        <v>205</v>
      </c>
      <c r="B100" s="43">
        <v>11306</v>
      </c>
      <c r="C100" s="47">
        <v>25</v>
      </c>
      <c r="D100" s="51"/>
      <c r="E100" s="47">
        <v>41</v>
      </c>
      <c r="F100" s="51">
        <f t="shared" si="7"/>
        <v>3075</v>
      </c>
      <c r="G100" s="51"/>
      <c r="H100" s="51">
        <f>H99</f>
        <v>496</v>
      </c>
      <c r="I100" s="45">
        <f t="shared" ref="I100:I122" si="8">F100+H100-$I$124</f>
        <v>-1421.4201680672268</v>
      </c>
      <c r="J100" s="44"/>
    </row>
    <row r="101" spans="1:10">
      <c r="A101" s="63" t="s">
        <v>159</v>
      </c>
      <c r="B101" s="43">
        <v>11509</v>
      </c>
      <c r="C101" s="47">
        <v>25</v>
      </c>
      <c r="D101" s="51"/>
      <c r="E101" s="47">
        <v>71</v>
      </c>
      <c r="F101" s="51">
        <f t="shared" si="7"/>
        <v>5325</v>
      </c>
      <c r="G101" s="51"/>
      <c r="H101" s="51">
        <f>H100</f>
        <v>496</v>
      </c>
      <c r="I101" s="45">
        <f t="shared" si="8"/>
        <v>828.57983193277323</v>
      </c>
      <c r="J101" s="44"/>
    </row>
    <row r="102" spans="1:10">
      <c r="A102" s="44" t="s">
        <v>199</v>
      </c>
      <c r="B102" s="43">
        <v>37129</v>
      </c>
      <c r="C102" s="47">
        <v>25</v>
      </c>
      <c r="D102" s="51"/>
      <c r="E102" s="47">
        <v>21</v>
      </c>
      <c r="F102" s="51">
        <f t="shared" si="7"/>
        <v>1575</v>
      </c>
      <c r="G102" s="51"/>
      <c r="H102" s="51">
        <f>H101</f>
        <v>496</v>
      </c>
      <c r="I102" s="45">
        <f t="shared" si="8"/>
        <v>-2921.4201680672268</v>
      </c>
      <c r="J102" s="44"/>
    </row>
    <row r="103" spans="1:10">
      <c r="A103" s="35" t="s">
        <v>149</v>
      </c>
      <c r="B103" s="34">
        <v>26059</v>
      </c>
      <c r="C103" s="53">
        <v>26</v>
      </c>
      <c r="D103" s="55">
        <v>6000</v>
      </c>
      <c r="E103" s="53"/>
      <c r="F103" s="55">
        <f t="shared" si="7"/>
        <v>6000</v>
      </c>
      <c r="G103" s="55">
        <v>1654</v>
      </c>
      <c r="H103" s="55">
        <f>G103/4</f>
        <v>413.5</v>
      </c>
      <c r="I103" s="36">
        <f t="shared" si="8"/>
        <v>1421.0798319327732</v>
      </c>
      <c r="J103" s="35"/>
    </row>
    <row r="104" spans="1:10">
      <c r="A104" s="52" t="s">
        <v>62</v>
      </c>
      <c r="B104" s="43">
        <v>28212</v>
      </c>
      <c r="C104" s="47">
        <v>26</v>
      </c>
      <c r="D104" s="51"/>
      <c r="E104" s="47">
        <v>46</v>
      </c>
      <c r="F104" s="51">
        <f t="shared" si="7"/>
        <v>3450</v>
      </c>
      <c r="G104" s="51"/>
      <c r="H104" s="51">
        <f>H103</f>
        <v>413.5</v>
      </c>
      <c r="I104" s="45">
        <f t="shared" si="8"/>
        <v>-1128.9201680672268</v>
      </c>
      <c r="J104" s="44"/>
    </row>
    <row r="105" spans="1:10">
      <c r="A105" s="44" t="s">
        <v>124</v>
      </c>
      <c r="B105" s="43">
        <v>40068</v>
      </c>
      <c r="C105" s="47">
        <v>26</v>
      </c>
      <c r="D105" s="51"/>
      <c r="E105" s="47">
        <v>70</v>
      </c>
      <c r="F105" s="51">
        <f>(E105*75)+D105</f>
        <v>5250</v>
      </c>
      <c r="G105" s="51"/>
      <c r="H105" s="51">
        <f>H104</f>
        <v>413.5</v>
      </c>
      <c r="I105" s="45">
        <f t="shared" si="8"/>
        <v>671.07983193277323</v>
      </c>
      <c r="J105" s="44"/>
    </row>
    <row r="106" spans="1:10">
      <c r="A106" s="52" t="s">
        <v>291</v>
      </c>
      <c r="B106" s="43">
        <v>22746</v>
      </c>
      <c r="C106" s="47">
        <v>26</v>
      </c>
      <c r="D106" s="51"/>
      <c r="E106" s="47">
        <v>36</v>
      </c>
      <c r="F106" s="51">
        <f t="shared" ref="F106:F120" si="9">(E106*75)+D106</f>
        <v>2700</v>
      </c>
      <c r="G106" s="51"/>
      <c r="H106" s="51">
        <f>H105</f>
        <v>413.5</v>
      </c>
      <c r="I106" s="45">
        <f t="shared" si="8"/>
        <v>-1878.9201680672268</v>
      </c>
      <c r="J106" s="44"/>
    </row>
    <row r="107" spans="1:10">
      <c r="A107" s="35" t="s">
        <v>237</v>
      </c>
      <c r="B107" s="34">
        <v>2271</v>
      </c>
      <c r="C107" s="53">
        <v>27</v>
      </c>
      <c r="D107" s="55">
        <v>3000</v>
      </c>
      <c r="E107" s="53"/>
      <c r="F107" s="55">
        <f t="shared" si="9"/>
        <v>3000</v>
      </c>
      <c r="G107" s="55">
        <v>1149</v>
      </c>
      <c r="H107" s="55">
        <f>G107/4</f>
        <v>287.25</v>
      </c>
      <c r="I107" s="36">
        <f t="shared" si="8"/>
        <v>-1705.1701680672268</v>
      </c>
      <c r="J107" s="35"/>
    </row>
    <row r="108" spans="1:10">
      <c r="A108" s="44" t="s">
        <v>262</v>
      </c>
      <c r="B108" s="43">
        <v>41529</v>
      </c>
      <c r="C108" s="47">
        <v>27</v>
      </c>
      <c r="D108" s="51"/>
      <c r="E108" s="47">
        <v>53</v>
      </c>
      <c r="F108" s="51">
        <f t="shared" si="9"/>
        <v>3975</v>
      </c>
      <c r="G108" s="51"/>
      <c r="H108" s="51">
        <f>H107</f>
        <v>287.25</v>
      </c>
      <c r="I108" s="45">
        <f t="shared" si="8"/>
        <v>-730.17016806722677</v>
      </c>
      <c r="J108" s="44"/>
    </row>
    <row r="109" spans="1:10">
      <c r="A109" s="63" t="s">
        <v>243</v>
      </c>
      <c r="B109" s="43">
        <v>11270</v>
      </c>
      <c r="C109" s="47">
        <v>27</v>
      </c>
      <c r="D109" s="51"/>
      <c r="E109" s="47">
        <v>50</v>
      </c>
      <c r="F109" s="51">
        <f t="shared" si="9"/>
        <v>3750</v>
      </c>
      <c r="G109" s="51"/>
      <c r="H109" s="51">
        <f>H108</f>
        <v>287.25</v>
      </c>
      <c r="I109" s="45">
        <f t="shared" si="8"/>
        <v>-955.17016806722677</v>
      </c>
      <c r="J109" s="44"/>
    </row>
    <row r="110" spans="1:10">
      <c r="A110" s="66" t="s">
        <v>276</v>
      </c>
      <c r="B110" s="67">
        <v>2341</v>
      </c>
      <c r="C110" s="49">
        <v>27</v>
      </c>
      <c r="D110" s="48"/>
      <c r="E110" s="49"/>
      <c r="F110" s="48">
        <f t="shared" si="9"/>
        <v>0</v>
      </c>
      <c r="G110" s="48"/>
      <c r="H110" s="48">
        <f>H109</f>
        <v>287.25</v>
      </c>
      <c r="I110" s="48">
        <f t="shared" si="8"/>
        <v>-4705.1701680672268</v>
      </c>
      <c r="J110" s="49" t="s">
        <v>292</v>
      </c>
    </row>
    <row r="111" spans="1:10">
      <c r="A111" s="60" t="s">
        <v>293</v>
      </c>
      <c r="B111" s="34">
        <v>52760</v>
      </c>
      <c r="C111" s="53">
        <v>28</v>
      </c>
      <c r="D111" s="55">
        <v>6000</v>
      </c>
      <c r="E111" s="53"/>
      <c r="F111" s="55">
        <f t="shared" si="9"/>
        <v>6000</v>
      </c>
      <c r="G111" s="55">
        <v>3091</v>
      </c>
      <c r="H111" s="55">
        <f>G111/4</f>
        <v>772.75</v>
      </c>
      <c r="I111" s="36">
        <f t="shared" si="8"/>
        <v>1780.3298319327732</v>
      </c>
      <c r="J111" s="35"/>
    </row>
    <row r="112" spans="1:10">
      <c r="A112" s="44" t="s">
        <v>28</v>
      </c>
      <c r="B112" s="43">
        <v>11298</v>
      </c>
      <c r="C112" s="47">
        <v>28</v>
      </c>
      <c r="D112" s="51"/>
      <c r="E112" s="47">
        <v>53</v>
      </c>
      <c r="F112" s="51">
        <f t="shared" si="9"/>
        <v>3975</v>
      </c>
      <c r="G112" s="51"/>
      <c r="H112" s="51">
        <f>H111</f>
        <v>772.75</v>
      </c>
      <c r="I112" s="45">
        <f t="shared" si="8"/>
        <v>-244.67016806722677</v>
      </c>
      <c r="J112" s="44"/>
    </row>
    <row r="113" spans="1:10">
      <c r="A113" s="44" t="s">
        <v>257</v>
      </c>
      <c r="B113" s="43">
        <v>34473</v>
      </c>
      <c r="C113" s="47">
        <v>28</v>
      </c>
      <c r="D113" s="51"/>
      <c r="E113" s="47">
        <v>66</v>
      </c>
      <c r="F113" s="51">
        <f t="shared" si="9"/>
        <v>4950</v>
      </c>
      <c r="G113" s="51"/>
      <c r="H113" s="51">
        <f>H112</f>
        <v>772.75</v>
      </c>
      <c r="I113" s="45">
        <f t="shared" si="8"/>
        <v>730.32983193277323</v>
      </c>
      <c r="J113" s="44"/>
    </row>
    <row r="114" spans="1:10">
      <c r="A114" s="44" t="s">
        <v>268</v>
      </c>
      <c r="B114" s="43">
        <v>20835</v>
      </c>
      <c r="C114" s="47">
        <v>28</v>
      </c>
      <c r="D114" s="51"/>
      <c r="E114" s="47">
        <v>20</v>
      </c>
      <c r="F114" s="51">
        <f t="shared" si="9"/>
        <v>1500</v>
      </c>
      <c r="G114" s="51"/>
      <c r="H114" s="51">
        <f>H113</f>
        <v>772.75</v>
      </c>
      <c r="I114" s="45">
        <f t="shared" si="8"/>
        <v>-2719.6701680672268</v>
      </c>
      <c r="J114" s="44"/>
    </row>
    <row r="115" spans="1:10">
      <c r="A115" s="35" t="s">
        <v>274</v>
      </c>
      <c r="B115" s="34">
        <v>1350</v>
      </c>
      <c r="C115" s="53">
        <v>29</v>
      </c>
      <c r="D115" s="55">
        <v>6000</v>
      </c>
      <c r="E115" s="53"/>
      <c r="F115" s="55">
        <f t="shared" si="9"/>
        <v>6000</v>
      </c>
      <c r="G115" s="55">
        <v>1018</v>
      </c>
      <c r="H115" s="55">
        <f>G115/4</f>
        <v>254.5</v>
      </c>
      <c r="I115" s="36">
        <f t="shared" si="8"/>
        <v>1262.0798319327732</v>
      </c>
      <c r="J115" s="35"/>
    </row>
    <row r="116" spans="1:10">
      <c r="A116" s="44" t="s">
        <v>192</v>
      </c>
      <c r="B116" s="43">
        <v>2292</v>
      </c>
      <c r="C116" s="47">
        <v>29</v>
      </c>
      <c r="D116" s="51"/>
      <c r="E116" s="47">
        <v>29</v>
      </c>
      <c r="F116" s="51">
        <f t="shared" si="9"/>
        <v>2175</v>
      </c>
      <c r="G116" s="51"/>
      <c r="H116" s="51">
        <f>H115</f>
        <v>254.5</v>
      </c>
      <c r="I116" s="45">
        <f t="shared" si="8"/>
        <v>-2562.9201680672268</v>
      </c>
      <c r="J116" s="44"/>
    </row>
    <row r="117" spans="1:10">
      <c r="A117" s="47" t="s">
        <v>233</v>
      </c>
      <c r="B117" s="43">
        <v>41467</v>
      </c>
      <c r="C117" s="47">
        <v>29</v>
      </c>
      <c r="D117" s="51"/>
      <c r="E117" s="47">
        <v>35</v>
      </c>
      <c r="F117" s="51">
        <f t="shared" si="9"/>
        <v>2625</v>
      </c>
      <c r="G117" s="51"/>
      <c r="H117" s="51">
        <f>H116</f>
        <v>254.5</v>
      </c>
      <c r="I117" s="45">
        <f t="shared" si="8"/>
        <v>-2112.9201680672268</v>
      </c>
      <c r="J117" s="44"/>
    </row>
    <row r="118" spans="1:10">
      <c r="A118" s="44" t="s">
        <v>216</v>
      </c>
      <c r="B118" s="43">
        <v>11456</v>
      </c>
      <c r="C118" s="47">
        <v>29</v>
      </c>
      <c r="D118" s="51"/>
      <c r="E118" s="47">
        <v>9</v>
      </c>
      <c r="F118" s="51">
        <f t="shared" si="9"/>
        <v>675</v>
      </c>
      <c r="G118" s="51"/>
      <c r="H118" s="51">
        <f>H117</f>
        <v>254.5</v>
      </c>
      <c r="I118" s="45">
        <f t="shared" si="8"/>
        <v>-4062.9201680672268</v>
      </c>
      <c r="J118" s="44"/>
    </row>
    <row r="119" spans="1:10">
      <c r="A119" s="35" t="s">
        <v>27</v>
      </c>
      <c r="B119" s="34">
        <v>11482</v>
      </c>
      <c r="C119" s="53">
        <v>30</v>
      </c>
      <c r="D119" s="55">
        <v>6000</v>
      </c>
      <c r="E119" s="53"/>
      <c r="F119" s="55">
        <f t="shared" si="9"/>
        <v>6000</v>
      </c>
      <c r="G119" s="55">
        <v>1273</v>
      </c>
      <c r="H119" s="55">
        <f>G119/4</f>
        <v>318.25</v>
      </c>
      <c r="I119" s="36">
        <f t="shared" si="8"/>
        <v>1325.8298319327732</v>
      </c>
      <c r="J119" s="35"/>
    </row>
    <row r="120" spans="1:10">
      <c r="A120" s="44" t="s">
        <v>236</v>
      </c>
      <c r="B120" s="43">
        <v>25645</v>
      </c>
      <c r="C120" s="47">
        <v>30</v>
      </c>
      <c r="D120" s="51"/>
      <c r="E120" s="47">
        <v>34</v>
      </c>
      <c r="F120" s="51">
        <f t="shared" si="9"/>
        <v>2550</v>
      </c>
      <c r="G120" s="51"/>
      <c r="H120" s="51">
        <f>H119</f>
        <v>318.25</v>
      </c>
      <c r="I120" s="45">
        <f t="shared" si="8"/>
        <v>-2124.1701680672268</v>
      </c>
      <c r="J120" s="44"/>
    </row>
    <row r="121" spans="1:10">
      <c r="A121" s="44" t="s">
        <v>218</v>
      </c>
      <c r="B121" s="43">
        <v>19893</v>
      </c>
      <c r="C121" s="47">
        <v>30</v>
      </c>
      <c r="D121" s="51"/>
      <c r="E121" s="47">
        <v>234</v>
      </c>
      <c r="F121" s="51">
        <f>(E121*150)+D121</f>
        <v>35100</v>
      </c>
      <c r="G121" s="51"/>
      <c r="H121" s="51">
        <f>H120</f>
        <v>318.25</v>
      </c>
      <c r="I121" s="45">
        <f t="shared" si="8"/>
        <v>30425.829831932773</v>
      </c>
      <c r="J121" s="44"/>
    </row>
    <row r="122" spans="1:10">
      <c r="A122" s="47" t="s">
        <v>219</v>
      </c>
      <c r="B122" s="43">
        <v>11479</v>
      </c>
      <c r="C122" s="47">
        <v>30</v>
      </c>
      <c r="D122" s="51"/>
      <c r="E122" s="47">
        <v>10</v>
      </c>
      <c r="F122" s="51">
        <f>(E122*75)+D122</f>
        <v>750</v>
      </c>
      <c r="G122" s="51"/>
      <c r="H122" s="51">
        <f>H121</f>
        <v>318.25</v>
      </c>
      <c r="I122" s="45">
        <f t="shared" si="8"/>
        <v>-3924.1701680672268</v>
      </c>
      <c r="J122" s="44"/>
    </row>
    <row r="123" spans="1:10">
      <c r="A123" s="38"/>
      <c r="B123" s="62"/>
      <c r="C123" s="38"/>
      <c r="D123" s="39"/>
      <c r="E123" s="38"/>
      <c r="F123" s="39">
        <f>SUM(F4:F122)</f>
        <v>555825</v>
      </c>
      <c r="G123" s="39"/>
      <c r="H123" s="39">
        <f>SUM(H4:H122)</f>
        <v>38273</v>
      </c>
      <c r="I123" s="39">
        <f>F123+H123</f>
        <v>594098</v>
      </c>
      <c r="J123" s="39"/>
    </row>
    <row r="124" spans="1:10">
      <c r="A124" s="38"/>
      <c r="B124" s="62"/>
      <c r="C124" s="38"/>
      <c r="D124" s="39"/>
      <c r="E124" s="38"/>
      <c r="F124" s="39"/>
      <c r="G124" s="39"/>
      <c r="H124" s="40" t="s">
        <v>78</v>
      </c>
      <c r="I124" s="39">
        <f>I123/(COUNTIF(A4:A122,"*"))</f>
        <v>4992.4201680672268</v>
      </c>
      <c r="J124" s="38"/>
    </row>
  </sheetData>
  <autoFilter ref="A3:J3" xr:uid="{800BB7D5-5D37-4A1B-A791-A1EF89CD4313}">
    <sortState xmlns:xlrd2="http://schemas.microsoft.com/office/spreadsheetml/2017/richdata2" ref="A4:J129">
      <sortCondition ref="A3"/>
    </sortState>
  </autoFilter>
  <conditionalFormatting sqref="I4:I122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4C27-6084-4A7B-AA34-BE0038B17618}">
  <sheetPr>
    <tabColor theme="0"/>
  </sheetPr>
  <dimension ref="A1:J104"/>
  <sheetViews>
    <sheetView topLeftCell="A72" zoomScale="90" zoomScaleNormal="90" workbookViewId="0">
      <selection activeCell="F101" sqref="F101"/>
    </sheetView>
  </sheetViews>
  <sheetFormatPr defaultRowHeight="15"/>
  <cols>
    <col min="1" max="1" width="26" customWidth="1"/>
    <col min="2" max="2" width="18.28515625" bestFit="1" customWidth="1"/>
    <col min="3" max="3" width="8.42578125" bestFit="1" customWidth="1"/>
    <col min="4" max="4" width="10.28515625" bestFit="1" customWidth="1"/>
    <col min="5" max="5" width="16.85546875" bestFit="1" customWidth="1"/>
    <col min="6" max="6" width="10.42578125" bestFit="1" customWidth="1"/>
    <col min="7" max="7" width="20.28515625" bestFit="1" customWidth="1"/>
    <col min="8" max="8" width="20.140625" bestFit="1" customWidth="1"/>
    <col min="9" max="9" width="10.42578125" bestFit="1" customWidth="1"/>
    <col min="10" max="10" width="15.7109375" bestFit="1" customWidth="1"/>
  </cols>
  <sheetData>
    <row r="1" spans="1:10" ht="31.5">
      <c r="A1" s="27" t="s">
        <v>294</v>
      </c>
      <c r="B1" s="28"/>
      <c r="C1" s="28"/>
      <c r="D1" s="29"/>
      <c r="E1" s="28"/>
      <c r="F1" s="29"/>
      <c r="G1" s="29"/>
      <c r="H1" s="29"/>
      <c r="I1" s="29"/>
      <c r="J1" s="30"/>
    </row>
    <row r="2" spans="1:10">
      <c r="A2" s="31"/>
      <c r="B2" s="31"/>
      <c r="C2" s="31" t="s">
        <v>1</v>
      </c>
      <c r="D2" s="32" t="s">
        <v>2</v>
      </c>
      <c r="E2" s="31" t="s">
        <v>3</v>
      </c>
      <c r="F2" s="32"/>
      <c r="G2" s="32" t="s">
        <v>4</v>
      </c>
      <c r="H2" s="32"/>
      <c r="I2" s="32" t="s">
        <v>5</v>
      </c>
      <c r="J2" s="31"/>
    </row>
    <row r="3" spans="1:10">
      <c r="A3" s="31" t="s">
        <v>6</v>
      </c>
      <c r="B3" s="31" t="s">
        <v>7</v>
      </c>
      <c r="C3" s="31" t="s">
        <v>183</v>
      </c>
      <c r="D3" s="32" t="s">
        <v>9</v>
      </c>
      <c r="E3" s="31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1" t="s">
        <v>15</v>
      </c>
    </row>
    <row r="4" spans="1:10">
      <c r="A4" s="35" t="s">
        <v>30</v>
      </c>
      <c r="B4" s="68" t="s">
        <v>31</v>
      </c>
      <c r="C4" s="53">
        <v>1</v>
      </c>
      <c r="D4" s="55">
        <v>6000</v>
      </c>
      <c r="E4" s="53"/>
      <c r="F4" s="55">
        <f t="shared" ref="F4:F35" si="0">(E4*75)+D4</f>
        <v>6000</v>
      </c>
      <c r="G4" s="55">
        <v>952</v>
      </c>
      <c r="H4" s="55">
        <f>G4/4</f>
        <v>238</v>
      </c>
      <c r="I4" s="36">
        <f t="shared" ref="I4:I35" si="1">F4+H4-$I$104</f>
        <v>516.44897959183709</v>
      </c>
      <c r="J4" s="35"/>
    </row>
    <row r="5" spans="1:10">
      <c r="A5" s="44" t="s">
        <v>298</v>
      </c>
      <c r="B5" s="43">
        <v>11477</v>
      </c>
      <c r="C5" s="47">
        <v>1</v>
      </c>
      <c r="D5" s="51"/>
      <c r="E5" s="47">
        <v>33</v>
      </c>
      <c r="F5" s="51">
        <f t="shared" si="0"/>
        <v>2475</v>
      </c>
      <c r="G5" s="51"/>
      <c r="H5" s="51">
        <f>H4</f>
        <v>238</v>
      </c>
      <c r="I5" s="45">
        <f t="shared" si="1"/>
        <v>-3008.5510204081629</v>
      </c>
      <c r="J5" s="44"/>
    </row>
    <row r="6" spans="1:10">
      <c r="A6" s="47" t="s">
        <v>284</v>
      </c>
      <c r="B6" s="43">
        <v>23792</v>
      </c>
      <c r="C6" s="47">
        <v>1</v>
      </c>
      <c r="D6" s="51"/>
      <c r="E6" s="47">
        <v>91</v>
      </c>
      <c r="F6" s="51">
        <f t="shared" si="0"/>
        <v>6825</v>
      </c>
      <c r="G6" s="51"/>
      <c r="H6" s="51">
        <f>H5</f>
        <v>238</v>
      </c>
      <c r="I6" s="45">
        <f t="shared" si="1"/>
        <v>1341.4489795918371</v>
      </c>
      <c r="J6" s="44"/>
    </row>
    <row r="7" spans="1:10">
      <c r="A7" s="44" t="s">
        <v>21</v>
      </c>
      <c r="B7" s="69" t="s">
        <v>234</v>
      </c>
      <c r="C7" s="47">
        <v>1</v>
      </c>
      <c r="D7" s="51"/>
      <c r="E7" s="47">
        <v>42</v>
      </c>
      <c r="F7" s="51">
        <f t="shared" si="0"/>
        <v>3150</v>
      </c>
      <c r="G7" s="51"/>
      <c r="H7" s="51">
        <f>H6</f>
        <v>238</v>
      </c>
      <c r="I7" s="45">
        <f t="shared" si="1"/>
        <v>-2333.5510204081629</v>
      </c>
      <c r="J7" s="44"/>
    </row>
    <row r="8" spans="1:10">
      <c r="A8" s="60" t="s">
        <v>22</v>
      </c>
      <c r="B8" s="68" t="s">
        <v>107</v>
      </c>
      <c r="C8" s="53">
        <v>2</v>
      </c>
      <c r="D8" s="55">
        <v>6000</v>
      </c>
      <c r="E8" s="53"/>
      <c r="F8" s="55">
        <f t="shared" si="0"/>
        <v>6000</v>
      </c>
      <c r="G8" s="55">
        <v>1321</v>
      </c>
      <c r="H8" s="55">
        <f>G8/4</f>
        <v>330.25</v>
      </c>
      <c r="I8" s="36">
        <f t="shared" si="1"/>
        <v>608.69897959183709</v>
      </c>
      <c r="J8" s="35"/>
    </row>
    <row r="9" spans="1:10">
      <c r="A9" s="63" t="s">
        <v>154</v>
      </c>
      <c r="B9" s="43">
        <v>20822</v>
      </c>
      <c r="C9" s="47">
        <v>2</v>
      </c>
      <c r="D9" s="51"/>
      <c r="E9" s="47">
        <v>34</v>
      </c>
      <c r="F9" s="51">
        <f t="shared" si="0"/>
        <v>2550</v>
      </c>
      <c r="G9" s="51"/>
      <c r="H9" s="51">
        <f>H8</f>
        <v>330.25</v>
      </c>
      <c r="I9" s="45">
        <f t="shared" si="1"/>
        <v>-2841.3010204081629</v>
      </c>
      <c r="J9" s="44"/>
    </row>
    <row r="10" spans="1:10">
      <c r="A10" s="44" t="s">
        <v>306</v>
      </c>
      <c r="B10" s="69" t="s">
        <v>256</v>
      </c>
      <c r="C10" s="47">
        <v>2</v>
      </c>
      <c r="D10" s="51"/>
      <c r="E10" s="47">
        <v>71</v>
      </c>
      <c r="F10" s="51">
        <f t="shared" si="0"/>
        <v>5325</v>
      </c>
      <c r="G10" s="51"/>
      <c r="H10" s="51">
        <f>H9</f>
        <v>330.25</v>
      </c>
      <c r="I10" s="45">
        <f t="shared" si="1"/>
        <v>-66.301020408162913</v>
      </c>
      <c r="J10" s="44"/>
    </row>
    <row r="11" spans="1:10">
      <c r="A11" s="44" t="s">
        <v>41</v>
      </c>
      <c r="B11" s="69" t="s">
        <v>42</v>
      </c>
      <c r="C11" s="47">
        <v>2</v>
      </c>
      <c r="D11" s="51"/>
      <c r="E11" s="47">
        <v>119</v>
      </c>
      <c r="F11" s="51">
        <f t="shared" si="0"/>
        <v>8925</v>
      </c>
      <c r="G11" s="51"/>
      <c r="H11" s="51">
        <f>H10</f>
        <v>330.25</v>
      </c>
      <c r="I11" s="45">
        <f t="shared" si="1"/>
        <v>3533.6989795918371</v>
      </c>
      <c r="J11" s="44"/>
    </row>
    <row r="12" spans="1:10">
      <c r="A12" s="35" t="s">
        <v>309</v>
      </c>
      <c r="B12" s="68"/>
      <c r="C12" s="53">
        <v>3</v>
      </c>
      <c r="D12" s="55">
        <v>6000</v>
      </c>
      <c r="E12" s="53"/>
      <c r="F12" s="55">
        <f t="shared" si="0"/>
        <v>6000</v>
      </c>
      <c r="G12" s="55">
        <v>996</v>
      </c>
      <c r="H12" s="55">
        <f>G12/4</f>
        <v>249</v>
      </c>
      <c r="I12" s="36">
        <f t="shared" si="1"/>
        <v>527.44897959183709</v>
      </c>
      <c r="J12" s="35"/>
    </row>
    <row r="13" spans="1:10">
      <c r="A13" s="44" t="s">
        <v>300</v>
      </c>
      <c r="B13" s="69"/>
      <c r="C13" s="47">
        <v>3</v>
      </c>
      <c r="D13" s="51"/>
      <c r="E13" s="47">
        <v>77</v>
      </c>
      <c r="F13" s="51">
        <f t="shared" si="0"/>
        <v>5775</v>
      </c>
      <c r="G13" s="51"/>
      <c r="H13" s="51">
        <f>H12</f>
        <v>249</v>
      </c>
      <c r="I13" s="45">
        <f t="shared" si="1"/>
        <v>302.44897959183709</v>
      </c>
      <c r="J13" s="44"/>
    </row>
    <row r="14" spans="1:10">
      <c r="A14" s="44" t="s">
        <v>321</v>
      </c>
      <c r="B14" s="69"/>
      <c r="C14" s="47">
        <v>3</v>
      </c>
      <c r="D14" s="51"/>
      <c r="E14" s="47">
        <v>77</v>
      </c>
      <c r="F14" s="51">
        <f t="shared" si="0"/>
        <v>5775</v>
      </c>
      <c r="G14" s="51"/>
      <c r="H14" s="51">
        <f>H13</f>
        <v>249</v>
      </c>
      <c r="I14" s="45">
        <f t="shared" si="1"/>
        <v>302.44897959183709</v>
      </c>
      <c r="J14" s="44"/>
    </row>
    <row r="15" spans="1:10">
      <c r="A15" s="63" t="s">
        <v>60</v>
      </c>
      <c r="B15" s="69" t="s">
        <v>61</v>
      </c>
      <c r="C15" s="47">
        <v>3</v>
      </c>
      <c r="D15" s="51"/>
      <c r="E15" s="47">
        <v>15</v>
      </c>
      <c r="F15" s="51">
        <f t="shared" si="0"/>
        <v>1125</v>
      </c>
      <c r="G15" s="51"/>
      <c r="H15" s="51">
        <f>H14</f>
        <v>249</v>
      </c>
      <c r="I15" s="45">
        <f t="shared" si="1"/>
        <v>-4347.5510204081629</v>
      </c>
      <c r="J15" s="44"/>
    </row>
    <row r="16" spans="1:10">
      <c r="A16" s="35" t="s">
        <v>318</v>
      </c>
      <c r="B16" s="68" t="s">
        <v>319</v>
      </c>
      <c r="C16" s="53">
        <v>4</v>
      </c>
      <c r="D16" s="55">
        <v>6000</v>
      </c>
      <c r="E16" s="53"/>
      <c r="F16" s="55">
        <f t="shared" si="0"/>
        <v>6000</v>
      </c>
      <c r="G16" s="55">
        <v>650</v>
      </c>
      <c r="H16" s="55">
        <f>G16/4</f>
        <v>162.5</v>
      </c>
      <c r="I16" s="36">
        <f t="shared" si="1"/>
        <v>440.94897959183709</v>
      </c>
      <c r="J16" s="35"/>
    </row>
    <row r="17" spans="1:10">
      <c r="A17" s="44" t="s">
        <v>59</v>
      </c>
      <c r="B17" s="69" t="s">
        <v>101</v>
      </c>
      <c r="C17" s="47">
        <v>4</v>
      </c>
      <c r="D17" s="51"/>
      <c r="E17" s="47">
        <v>55</v>
      </c>
      <c r="F17" s="51">
        <f t="shared" si="0"/>
        <v>4125</v>
      </c>
      <c r="G17" s="51"/>
      <c r="H17" s="51">
        <f>H16</f>
        <v>162.5</v>
      </c>
      <c r="I17" s="45">
        <f t="shared" si="1"/>
        <v>-1434.0510204081629</v>
      </c>
      <c r="J17" s="44"/>
    </row>
    <row r="18" spans="1:10">
      <c r="A18" s="44" t="s">
        <v>36</v>
      </c>
      <c r="B18" s="69" t="s">
        <v>100</v>
      </c>
      <c r="C18" s="47">
        <v>4</v>
      </c>
      <c r="D18" s="51"/>
      <c r="E18" s="47">
        <v>2</v>
      </c>
      <c r="F18" s="51">
        <f t="shared" si="0"/>
        <v>150</v>
      </c>
      <c r="G18" s="51"/>
      <c r="H18" s="51">
        <f>H17</f>
        <v>162.5</v>
      </c>
      <c r="I18" s="45">
        <f t="shared" si="1"/>
        <v>-5409.0510204081629</v>
      </c>
      <c r="J18" s="44"/>
    </row>
    <row r="19" spans="1:10">
      <c r="A19" s="44" t="s">
        <v>58</v>
      </c>
      <c r="B19" s="69" t="s">
        <v>113</v>
      </c>
      <c r="C19" s="47">
        <v>4</v>
      </c>
      <c r="D19" s="51"/>
      <c r="E19" s="47">
        <v>54</v>
      </c>
      <c r="F19" s="51">
        <f t="shared" si="0"/>
        <v>4050</v>
      </c>
      <c r="G19" s="51"/>
      <c r="H19" s="51">
        <f>H18</f>
        <v>162.5</v>
      </c>
      <c r="I19" s="45">
        <f t="shared" si="1"/>
        <v>-1509.0510204081629</v>
      </c>
      <c r="J19" s="44"/>
    </row>
    <row r="20" spans="1:10">
      <c r="A20" s="35" t="s">
        <v>65</v>
      </c>
      <c r="B20" s="68" t="s">
        <v>66</v>
      </c>
      <c r="C20" s="53">
        <v>5</v>
      </c>
      <c r="D20" s="55">
        <v>6000</v>
      </c>
      <c r="E20" s="53"/>
      <c r="F20" s="55">
        <f t="shared" si="0"/>
        <v>6000</v>
      </c>
      <c r="G20" s="55">
        <v>3172</v>
      </c>
      <c r="H20" s="55">
        <f>G20/4</f>
        <v>793</v>
      </c>
      <c r="I20" s="36">
        <f t="shared" si="1"/>
        <v>1071.4489795918371</v>
      </c>
      <c r="J20" s="35"/>
    </row>
    <row r="21" spans="1:10">
      <c r="A21" s="44" t="s">
        <v>305</v>
      </c>
      <c r="B21" s="69" t="s">
        <v>161</v>
      </c>
      <c r="C21" s="47">
        <v>5</v>
      </c>
      <c r="D21" s="51"/>
      <c r="E21" s="47">
        <v>60</v>
      </c>
      <c r="F21" s="51">
        <f t="shared" si="0"/>
        <v>4500</v>
      </c>
      <c r="G21" s="51"/>
      <c r="H21" s="51">
        <f>H20</f>
        <v>793</v>
      </c>
      <c r="I21" s="45">
        <f t="shared" si="1"/>
        <v>-428.55102040816291</v>
      </c>
      <c r="J21" s="44"/>
    </row>
    <row r="22" spans="1:10">
      <c r="A22" s="44" t="s">
        <v>192</v>
      </c>
      <c r="B22" s="69" t="s">
        <v>193</v>
      </c>
      <c r="C22" s="47">
        <v>5</v>
      </c>
      <c r="D22" s="51"/>
      <c r="E22" s="47">
        <v>70</v>
      </c>
      <c r="F22" s="51">
        <f t="shared" si="0"/>
        <v>5250</v>
      </c>
      <c r="G22" s="51"/>
      <c r="H22" s="51">
        <f>H21</f>
        <v>793</v>
      </c>
      <c r="I22" s="45">
        <f t="shared" si="1"/>
        <v>321.44897959183709</v>
      </c>
      <c r="J22" s="44"/>
    </row>
    <row r="23" spans="1:10">
      <c r="A23" s="44" t="s">
        <v>150</v>
      </c>
      <c r="B23" s="69" t="s">
        <v>26</v>
      </c>
      <c r="C23" s="47">
        <v>5</v>
      </c>
      <c r="D23" s="51"/>
      <c r="E23" s="47">
        <v>8</v>
      </c>
      <c r="F23" s="51">
        <f t="shared" si="0"/>
        <v>600</v>
      </c>
      <c r="G23" s="51"/>
      <c r="H23" s="51">
        <f>H22</f>
        <v>793</v>
      </c>
      <c r="I23" s="45">
        <f t="shared" si="1"/>
        <v>-4328.5510204081629</v>
      </c>
      <c r="J23" s="44"/>
    </row>
    <row r="24" spans="1:10">
      <c r="A24" s="60" t="s">
        <v>76</v>
      </c>
      <c r="B24" s="68" t="s">
        <v>77</v>
      </c>
      <c r="C24" s="53">
        <v>6</v>
      </c>
      <c r="D24" s="55">
        <v>6000</v>
      </c>
      <c r="E24" s="53"/>
      <c r="F24" s="55">
        <f t="shared" si="0"/>
        <v>6000</v>
      </c>
      <c r="G24" s="55">
        <v>866</v>
      </c>
      <c r="H24" s="55">
        <f>G24/4</f>
        <v>216.5</v>
      </c>
      <c r="I24" s="36">
        <f t="shared" si="1"/>
        <v>494.94897959183709</v>
      </c>
      <c r="J24" s="35"/>
    </row>
    <row r="25" spans="1:10">
      <c r="A25" s="63" t="s">
        <v>194</v>
      </c>
      <c r="B25" s="69" t="s">
        <v>311</v>
      </c>
      <c r="C25" s="47">
        <v>6</v>
      </c>
      <c r="D25" s="51"/>
      <c r="E25" s="47">
        <v>52</v>
      </c>
      <c r="F25" s="51">
        <f t="shared" si="0"/>
        <v>3900</v>
      </c>
      <c r="G25" s="51"/>
      <c r="H25" s="51">
        <f>H24</f>
        <v>216.5</v>
      </c>
      <c r="I25" s="45">
        <f t="shared" si="1"/>
        <v>-1605.0510204081629</v>
      </c>
      <c r="J25" s="44"/>
    </row>
    <row r="26" spans="1:10">
      <c r="A26" s="44" t="s">
        <v>288</v>
      </c>
      <c r="B26" s="69" t="s">
        <v>97</v>
      </c>
      <c r="C26" s="47">
        <v>6</v>
      </c>
      <c r="D26" s="51"/>
      <c r="E26" s="47">
        <v>6</v>
      </c>
      <c r="F26" s="51">
        <f t="shared" si="0"/>
        <v>450</v>
      </c>
      <c r="G26" s="51"/>
      <c r="H26" s="51">
        <f>H25</f>
        <v>216.5</v>
      </c>
      <c r="I26" s="45">
        <f t="shared" si="1"/>
        <v>-5055.0510204081629</v>
      </c>
      <c r="J26" s="44"/>
    </row>
    <row r="27" spans="1:10">
      <c r="A27" s="44" t="s">
        <v>302</v>
      </c>
      <c r="B27" s="69" t="s">
        <v>186</v>
      </c>
      <c r="C27" s="47">
        <v>6</v>
      </c>
      <c r="D27" s="51"/>
      <c r="E27" s="47">
        <v>98</v>
      </c>
      <c r="F27" s="51">
        <f t="shared" si="0"/>
        <v>7350</v>
      </c>
      <c r="G27" s="51"/>
      <c r="H27" s="51">
        <f>H26</f>
        <v>216.5</v>
      </c>
      <c r="I27" s="45">
        <f t="shared" si="1"/>
        <v>1844.9489795918371</v>
      </c>
      <c r="J27" s="44"/>
    </row>
    <row r="28" spans="1:10">
      <c r="A28" s="35" t="s">
        <v>23</v>
      </c>
      <c r="B28" s="34">
        <v>28899</v>
      </c>
      <c r="C28" s="53">
        <v>7</v>
      </c>
      <c r="D28" s="55">
        <v>6000</v>
      </c>
      <c r="E28" s="53"/>
      <c r="F28" s="55">
        <f t="shared" si="0"/>
        <v>6000</v>
      </c>
      <c r="G28" s="55">
        <v>544</v>
      </c>
      <c r="H28" s="55">
        <f>G28/4</f>
        <v>136</v>
      </c>
      <c r="I28" s="36">
        <f t="shared" si="1"/>
        <v>414.44897959183709</v>
      </c>
      <c r="J28" s="35"/>
    </row>
    <row r="29" spans="1:10">
      <c r="A29" s="44" t="s">
        <v>254</v>
      </c>
      <c r="B29" s="69" t="s">
        <v>69</v>
      </c>
      <c r="C29" s="47">
        <v>7</v>
      </c>
      <c r="D29" s="51"/>
      <c r="E29" s="47">
        <v>4</v>
      </c>
      <c r="F29" s="51">
        <f t="shared" si="0"/>
        <v>300</v>
      </c>
      <c r="G29" s="51"/>
      <c r="H29" s="51">
        <f>H28</f>
        <v>136</v>
      </c>
      <c r="I29" s="45">
        <f t="shared" si="1"/>
        <v>-5285.5510204081629</v>
      </c>
      <c r="J29" s="44"/>
    </row>
    <row r="30" spans="1:10">
      <c r="A30" s="44" t="s">
        <v>211</v>
      </c>
      <c r="B30" s="69" t="s">
        <v>212</v>
      </c>
      <c r="C30" s="47">
        <v>7</v>
      </c>
      <c r="D30" s="51"/>
      <c r="E30" s="47">
        <v>107</v>
      </c>
      <c r="F30" s="51">
        <f t="shared" si="0"/>
        <v>8025</v>
      </c>
      <c r="G30" s="51"/>
      <c r="H30" s="51">
        <f>H29</f>
        <v>136</v>
      </c>
      <c r="I30" s="45">
        <f t="shared" si="1"/>
        <v>2439.4489795918371</v>
      </c>
      <c r="J30" s="44"/>
    </row>
    <row r="31" spans="1:10">
      <c r="A31" s="44" t="s">
        <v>270</v>
      </c>
      <c r="B31" s="43">
        <v>4420</v>
      </c>
      <c r="C31" s="47">
        <v>7</v>
      </c>
      <c r="D31" s="51"/>
      <c r="E31" s="47">
        <v>38</v>
      </c>
      <c r="F31" s="51">
        <f t="shared" si="0"/>
        <v>2850</v>
      </c>
      <c r="G31" s="51"/>
      <c r="H31" s="51">
        <f>H30</f>
        <v>136</v>
      </c>
      <c r="I31" s="45">
        <f t="shared" si="1"/>
        <v>-2735.5510204081629</v>
      </c>
      <c r="J31" s="44"/>
    </row>
    <row r="32" spans="1:10">
      <c r="A32" s="35" t="s">
        <v>215</v>
      </c>
      <c r="B32" s="68" t="s">
        <v>271</v>
      </c>
      <c r="C32" s="53">
        <v>8</v>
      </c>
      <c r="D32" s="55">
        <v>6000</v>
      </c>
      <c r="E32" s="53"/>
      <c r="F32" s="55">
        <f t="shared" si="0"/>
        <v>6000</v>
      </c>
      <c r="G32" s="55">
        <v>156</v>
      </c>
      <c r="H32" s="55">
        <f>G32/4</f>
        <v>39</v>
      </c>
      <c r="I32" s="36">
        <f t="shared" si="1"/>
        <v>317.44897959183709</v>
      </c>
      <c r="J32" s="35"/>
    </row>
    <row r="33" spans="1:10">
      <c r="A33" s="44" t="s">
        <v>308</v>
      </c>
      <c r="B33" s="43"/>
      <c r="C33" s="47">
        <v>8</v>
      </c>
      <c r="D33" s="51"/>
      <c r="E33" s="47">
        <v>95</v>
      </c>
      <c r="F33" s="51">
        <f t="shared" si="0"/>
        <v>7125</v>
      </c>
      <c r="G33" s="51"/>
      <c r="H33" s="51">
        <f>H32</f>
        <v>39</v>
      </c>
      <c r="I33" s="45">
        <f t="shared" si="1"/>
        <v>1442.4489795918371</v>
      </c>
      <c r="J33" s="44"/>
    </row>
    <row r="34" spans="1:10">
      <c r="A34" s="44" t="s">
        <v>295</v>
      </c>
      <c r="B34" s="69" t="s">
        <v>296</v>
      </c>
      <c r="C34" s="47">
        <v>8</v>
      </c>
      <c r="D34" s="51"/>
      <c r="E34" s="47">
        <v>87</v>
      </c>
      <c r="F34" s="51">
        <f t="shared" si="0"/>
        <v>6525</v>
      </c>
      <c r="G34" s="51"/>
      <c r="H34" s="51">
        <f>H33</f>
        <v>39</v>
      </c>
      <c r="I34" s="45">
        <f t="shared" si="1"/>
        <v>842.44897959183709</v>
      </c>
      <c r="J34" s="44"/>
    </row>
    <row r="35" spans="1:10">
      <c r="A35" s="44" t="s">
        <v>153</v>
      </c>
      <c r="B35" s="69" t="s">
        <v>40</v>
      </c>
      <c r="C35" s="47">
        <v>8</v>
      </c>
      <c r="D35" s="51"/>
      <c r="E35" s="47">
        <v>120</v>
      </c>
      <c r="F35" s="51">
        <f t="shared" si="0"/>
        <v>9000</v>
      </c>
      <c r="G35" s="51"/>
      <c r="H35" s="51">
        <f>H34</f>
        <v>39</v>
      </c>
      <c r="I35" s="45">
        <f t="shared" si="1"/>
        <v>3317.4489795918371</v>
      </c>
      <c r="J35" s="44"/>
    </row>
    <row r="36" spans="1:10">
      <c r="A36" s="35" t="s">
        <v>282</v>
      </c>
      <c r="B36" s="34"/>
      <c r="C36" s="53">
        <v>9</v>
      </c>
      <c r="D36" s="55">
        <v>6000</v>
      </c>
      <c r="E36" s="53"/>
      <c r="F36" s="55">
        <f t="shared" ref="F36:F67" si="2">(E36*75)+D36</f>
        <v>6000</v>
      </c>
      <c r="G36" s="55">
        <v>260</v>
      </c>
      <c r="H36" s="55">
        <f>G36/4</f>
        <v>65</v>
      </c>
      <c r="I36" s="36">
        <f t="shared" ref="I36:I67" si="3">F36+H36-$I$104</f>
        <v>343.44897959183709</v>
      </c>
      <c r="J36" s="35"/>
    </row>
    <row r="37" spans="1:10">
      <c r="A37" s="44" t="s">
        <v>52</v>
      </c>
      <c r="B37" s="69" t="s">
        <v>53</v>
      </c>
      <c r="C37" s="47">
        <v>9</v>
      </c>
      <c r="D37" s="51"/>
      <c r="E37" s="47">
        <v>128</v>
      </c>
      <c r="F37" s="51">
        <f t="shared" si="2"/>
        <v>9600</v>
      </c>
      <c r="G37" s="51"/>
      <c r="H37" s="51">
        <f>H36</f>
        <v>65</v>
      </c>
      <c r="I37" s="45">
        <f t="shared" si="3"/>
        <v>3943.4489795918371</v>
      </c>
      <c r="J37" s="44"/>
    </row>
    <row r="38" spans="1:10">
      <c r="A38" s="44" t="s">
        <v>86</v>
      </c>
      <c r="B38" s="69" t="s">
        <v>132</v>
      </c>
      <c r="C38" s="47">
        <v>9</v>
      </c>
      <c r="D38" s="51"/>
      <c r="E38" s="47">
        <v>53</v>
      </c>
      <c r="F38" s="51">
        <f t="shared" si="2"/>
        <v>3975</v>
      </c>
      <c r="G38" s="51"/>
      <c r="H38" s="51">
        <f>H37</f>
        <v>65</v>
      </c>
      <c r="I38" s="45">
        <f t="shared" si="3"/>
        <v>-1681.5510204081629</v>
      </c>
      <c r="J38" s="44"/>
    </row>
    <row r="39" spans="1:10">
      <c r="A39" s="63" t="s">
        <v>20</v>
      </c>
      <c r="B39" s="43">
        <v>21402</v>
      </c>
      <c r="C39" s="47">
        <v>9</v>
      </c>
      <c r="D39" s="51"/>
      <c r="E39" s="47">
        <v>62</v>
      </c>
      <c r="F39" s="51">
        <f t="shared" si="2"/>
        <v>4650</v>
      </c>
      <c r="G39" s="51"/>
      <c r="H39" s="51">
        <f>H38</f>
        <v>65</v>
      </c>
      <c r="I39" s="45">
        <f t="shared" si="3"/>
        <v>-1006.5510204081629</v>
      </c>
      <c r="J39" s="44"/>
    </row>
    <row r="40" spans="1:10">
      <c r="A40" s="53" t="s">
        <v>250</v>
      </c>
      <c r="B40" s="54">
        <v>11557</v>
      </c>
      <c r="C40" s="53">
        <v>10</v>
      </c>
      <c r="D40" s="55">
        <v>6000</v>
      </c>
      <c r="E40" s="53"/>
      <c r="F40" s="55">
        <f t="shared" si="2"/>
        <v>6000</v>
      </c>
      <c r="G40" s="55">
        <v>0</v>
      </c>
      <c r="H40" s="55">
        <f>G40/4</f>
        <v>0</v>
      </c>
      <c r="I40" s="36">
        <f t="shared" si="3"/>
        <v>278.44897959183709</v>
      </c>
      <c r="J40" s="56"/>
    </row>
    <row r="41" spans="1:10">
      <c r="A41" s="44" t="s">
        <v>217</v>
      </c>
      <c r="B41" s="69" t="s">
        <v>315</v>
      </c>
      <c r="C41" s="47">
        <v>10</v>
      </c>
      <c r="D41" s="51"/>
      <c r="E41" s="47">
        <v>50</v>
      </c>
      <c r="F41" s="51">
        <f t="shared" si="2"/>
        <v>3750</v>
      </c>
      <c r="G41" s="51"/>
      <c r="H41" s="51">
        <f>H40</f>
        <v>0</v>
      </c>
      <c r="I41" s="45">
        <f t="shared" si="3"/>
        <v>-1971.5510204081629</v>
      </c>
      <c r="J41" s="44"/>
    </row>
    <row r="42" spans="1:10">
      <c r="A42" s="44" t="s">
        <v>307</v>
      </c>
      <c r="B42" s="43">
        <v>22306</v>
      </c>
      <c r="C42" s="47">
        <v>10</v>
      </c>
      <c r="D42" s="51"/>
      <c r="E42" s="47">
        <v>53</v>
      </c>
      <c r="F42" s="51">
        <f t="shared" si="2"/>
        <v>3975</v>
      </c>
      <c r="G42" s="51"/>
      <c r="H42" s="51">
        <f>H41</f>
        <v>0</v>
      </c>
      <c r="I42" s="45">
        <f t="shared" si="3"/>
        <v>-1746.5510204081629</v>
      </c>
      <c r="J42" s="44"/>
    </row>
    <row r="43" spans="1:10">
      <c r="A43" s="44" t="s">
        <v>34</v>
      </c>
      <c r="B43" s="69" t="s">
        <v>178</v>
      </c>
      <c r="C43" s="47">
        <v>10</v>
      </c>
      <c r="D43" s="51"/>
      <c r="E43" s="47">
        <v>52</v>
      </c>
      <c r="F43" s="51">
        <f t="shared" si="2"/>
        <v>3900</v>
      </c>
      <c r="G43" s="51"/>
      <c r="H43" s="51">
        <f>H42</f>
        <v>0</v>
      </c>
      <c r="I43" s="45">
        <f t="shared" si="3"/>
        <v>-1821.5510204081629</v>
      </c>
      <c r="J43" s="44"/>
    </row>
    <row r="44" spans="1:10">
      <c r="A44" s="35" t="s">
        <v>264</v>
      </c>
      <c r="B44" s="68"/>
      <c r="C44" s="53">
        <v>11</v>
      </c>
      <c r="D44" s="55">
        <v>6000</v>
      </c>
      <c r="E44" s="53"/>
      <c r="F44" s="55">
        <f t="shared" si="2"/>
        <v>6000</v>
      </c>
      <c r="G44" s="55">
        <v>720</v>
      </c>
      <c r="H44" s="55">
        <f>G44/4</f>
        <v>180</v>
      </c>
      <c r="I44" s="36">
        <f t="shared" si="3"/>
        <v>458.44897959183709</v>
      </c>
      <c r="J44" s="35"/>
    </row>
    <row r="45" spans="1:10">
      <c r="A45" s="44" t="s">
        <v>287</v>
      </c>
      <c r="B45" s="69"/>
      <c r="C45" s="47">
        <v>11</v>
      </c>
      <c r="D45" s="51"/>
      <c r="E45" s="47">
        <v>24</v>
      </c>
      <c r="F45" s="51">
        <f t="shared" si="2"/>
        <v>1800</v>
      </c>
      <c r="G45" s="51"/>
      <c r="H45" s="51">
        <f>H44</f>
        <v>180</v>
      </c>
      <c r="I45" s="45">
        <f t="shared" si="3"/>
        <v>-3741.5510204081629</v>
      </c>
      <c r="J45" s="44"/>
    </row>
    <row r="46" spans="1:10">
      <c r="A46" s="47" t="s">
        <v>313</v>
      </c>
      <c r="B46" s="43">
        <v>28415</v>
      </c>
      <c r="C46" s="47">
        <v>11</v>
      </c>
      <c r="D46" s="51"/>
      <c r="E46" s="47">
        <v>66</v>
      </c>
      <c r="F46" s="51">
        <f t="shared" si="2"/>
        <v>4950</v>
      </c>
      <c r="G46" s="51"/>
      <c r="H46" s="51">
        <f>H45</f>
        <v>180</v>
      </c>
      <c r="I46" s="45">
        <f t="shared" si="3"/>
        <v>-591.55102040816291</v>
      </c>
      <c r="J46" s="44"/>
    </row>
    <row r="47" spans="1:10">
      <c r="A47" s="44" t="s">
        <v>67</v>
      </c>
      <c r="B47" s="69" t="s">
        <v>209</v>
      </c>
      <c r="C47" s="47">
        <v>11</v>
      </c>
      <c r="D47" s="51"/>
      <c r="E47" s="47">
        <v>22</v>
      </c>
      <c r="F47" s="51">
        <f t="shared" si="2"/>
        <v>1650</v>
      </c>
      <c r="G47" s="51"/>
      <c r="H47" s="51">
        <f>H46</f>
        <v>180</v>
      </c>
      <c r="I47" s="45">
        <f t="shared" si="3"/>
        <v>-3891.5510204081629</v>
      </c>
      <c r="J47" s="44"/>
    </row>
    <row r="48" spans="1:10">
      <c r="A48" s="60" t="s">
        <v>62</v>
      </c>
      <c r="B48" s="34"/>
      <c r="C48" s="53">
        <v>12</v>
      </c>
      <c r="D48" s="55">
        <v>6000</v>
      </c>
      <c r="E48" s="53"/>
      <c r="F48" s="55">
        <f t="shared" si="2"/>
        <v>6000</v>
      </c>
      <c r="G48" s="55">
        <v>767</v>
      </c>
      <c r="H48" s="55">
        <f>G48/4</f>
        <v>191.75</v>
      </c>
      <c r="I48" s="36">
        <f t="shared" si="3"/>
        <v>470.19897959183709</v>
      </c>
      <c r="J48" s="35"/>
    </row>
    <row r="49" spans="1:10">
      <c r="A49" s="63" t="s">
        <v>159</v>
      </c>
      <c r="B49" s="43"/>
      <c r="C49" s="47">
        <v>12</v>
      </c>
      <c r="D49" s="51"/>
      <c r="E49" s="47">
        <v>64</v>
      </c>
      <c r="F49" s="51">
        <f t="shared" si="2"/>
        <v>4800</v>
      </c>
      <c r="G49" s="51"/>
      <c r="H49" s="51">
        <f>H48</f>
        <v>191.75</v>
      </c>
      <c r="I49" s="45">
        <f t="shared" si="3"/>
        <v>-729.80102040816291</v>
      </c>
      <c r="J49" s="44"/>
    </row>
    <row r="50" spans="1:10">
      <c r="A50" s="44" t="s">
        <v>174</v>
      </c>
      <c r="B50" s="69" t="s">
        <v>115</v>
      </c>
      <c r="C50" s="47">
        <v>12</v>
      </c>
      <c r="D50" s="51"/>
      <c r="E50" s="47">
        <v>104</v>
      </c>
      <c r="F50" s="51">
        <f t="shared" si="2"/>
        <v>7800</v>
      </c>
      <c r="G50" s="51"/>
      <c r="H50" s="51">
        <f>H49</f>
        <v>191.75</v>
      </c>
      <c r="I50" s="45">
        <f t="shared" si="3"/>
        <v>2270.1989795918371</v>
      </c>
      <c r="J50" s="44"/>
    </row>
    <row r="51" spans="1:10">
      <c r="A51" s="44" t="s">
        <v>208</v>
      </c>
      <c r="B51" s="69" t="s">
        <v>111</v>
      </c>
      <c r="C51" s="47">
        <v>12</v>
      </c>
      <c r="D51" s="51"/>
      <c r="E51" s="47">
        <v>7</v>
      </c>
      <c r="F51" s="51">
        <f t="shared" si="2"/>
        <v>525</v>
      </c>
      <c r="G51" s="51"/>
      <c r="H51" s="51">
        <f>H50</f>
        <v>191.75</v>
      </c>
      <c r="I51" s="45">
        <f t="shared" si="3"/>
        <v>-5004.8010204081629</v>
      </c>
      <c r="J51" s="44"/>
    </row>
    <row r="52" spans="1:10">
      <c r="A52" s="35" t="s">
        <v>251</v>
      </c>
      <c r="B52" s="68"/>
      <c r="C52" s="53">
        <v>13</v>
      </c>
      <c r="D52" s="55">
        <v>6000</v>
      </c>
      <c r="E52" s="53"/>
      <c r="F52" s="55">
        <f t="shared" si="2"/>
        <v>6000</v>
      </c>
      <c r="G52" s="55">
        <v>2054</v>
      </c>
      <c r="H52" s="55">
        <f>G52/4</f>
        <v>513.5</v>
      </c>
      <c r="I52" s="36">
        <f t="shared" si="3"/>
        <v>791.94897959183709</v>
      </c>
      <c r="J52" s="35"/>
    </row>
    <row r="53" spans="1:10">
      <c r="A53" s="44" t="s">
        <v>210</v>
      </c>
      <c r="B53" s="43"/>
      <c r="C53" s="47">
        <v>13</v>
      </c>
      <c r="D53" s="51"/>
      <c r="E53" s="47">
        <v>32</v>
      </c>
      <c r="F53" s="51">
        <f t="shared" si="2"/>
        <v>2400</v>
      </c>
      <c r="G53" s="51"/>
      <c r="H53" s="51">
        <f>H52</f>
        <v>513.5</v>
      </c>
      <c r="I53" s="45">
        <f t="shared" si="3"/>
        <v>-2808.0510204081629</v>
      </c>
      <c r="J53" s="44"/>
    </row>
    <row r="54" spans="1:10">
      <c r="A54" s="44" t="s">
        <v>242</v>
      </c>
      <c r="B54" s="69"/>
      <c r="C54" s="47">
        <v>13</v>
      </c>
      <c r="D54" s="51"/>
      <c r="E54" s="47">
        <v>93</v>
      </c>
      <c r="F54" s="51">
        <f t="shared" si="2"/>
        <v>6975</v>
      </c>
      <c r="G54" s="51"/>
      <c r="H54" s="51">
        <f>H53</f>
        <v>513.5</v>
      </c>
      <c r="I54" s="45">
        <f t="shared" si="3"/>
        <v>1766.9489795918371</v>
      </c>
      <c r="J54" s="44"/>
    </row>
    <row r="55" spans="1:10">
      <c r="A55" s="44" t="s">
        <v>70</v>
      </c>
      <c r="B55" s="69" t="s">
        <v>71</v>
      </c>
      <c r="C55" s="47">
        <v>13</v>
      </c>
      <c r="D55" s="51"/>
      <c r="E55" s="47">
        <v>68</v>
      </c>
      <c r="F55" s="51">
        <f t="shared" si="2"/>
        <v>5100</v>
      </c>
      <c r="G55" s="51"/>
      <c r="H55" s="51">
        <f>H54</f>
        <v>513.5</v>
      </c>
      <c r="I55" s="45">
        <f t="shared" si="3"/>
        <v>-108.05102040816291</v>
      </c>
      <c r="J55" s="44"/>
    </row>
    <row r="56" spans="1:10">
      <c r="A56" s="35" t="s">
        <v>90</v>
      </c>
      <c r="B56" s="68" t="s">
        <v>91</v>
      </c>
      <c r="C56" s="53">
        <v>14</v>
      </c>
      <c r="D56" s="55">
        <v>6000</v>
      </c>
      <c r="E56" s="53"/>
      <c r="F56" s="55">
        <f t="shared" si="2"/>
        <v>6000</v>
      </c>
      <c r="G56" s="55">
        <v>967</v>
      </c>
      <c r="H56" s="55">
        <f>G56/4</f>
        <v>241.75</v>
      </c>
      <c r="I56" s="36">
        <f t="shared" si="3"/>
        <v>520.19897959183709</v>
      </c>
      <c r="J56" s="35"/>
    </row>
    <row r="57" spans="1:10">
      <c r="A57" s="44" t="s">
        <v>260</v>
      </c>
      <c r="B57" s="43">
        <v>36046</v>
      </c>
      <c r="C57" s="47">
        <v>14</v>
      </c>
      <c r="D57" s="51"/>
      <c r="E57" s="47">
        <v>2</v>
      </c>
      <c r="F57" s="51">
        <f t="shared" si="2"/>
        <v>150</v>
      </c>
      <c r="G57" s="51"/>
      <c r="H57" s="51">
        <f>H56</f>
        <v>241.75</v>
      </c>
      <c r="I57" s="45">
        <f t="shared" si="3"/>
        <v>-5329.8010204081629</v>
      </c>
      <c r="J57" s="44"/>
    </row>
    <row r="58" spans="1:10">
      <c r="A58" s="44" t="s">
        <v>241</v>
      </c>
      <c r="B58" s="69"/>
      <c r="C58" s="47">
        <v>14</v>
      </c>
      <c r="D58" s="51"/>
      <c r="E58" s="47">
        <v>70</v>
      </c>
      <c r="F58" s="51">
        <f t="shared" si="2"/>
        <v>5250</v>
      </c>
      <c r="G58" s="51"/>
      <c r="H58" s="51">
        <f>H57</f>
        <v>241.75</v>
      </c>
      <c r="I58" s="45">
        <f t="shared" si="3"/>
        <v>-229.80102040816291</v>
      </c>
      <c r="J58" s="44"/>
    </row>
    <row r="59" spans="1:10">
      <c r="A59" s="47" t="s">
        <v>214</v>
      </c>
      <c r="B59" s="69" t="s">
        <v>320</v>
      </c>
      <c r="C59" s="47">
        <v>14</v>
      </c>
      <c r="D59" s="51"/>
      <c r="E59" s="47">
        <v>87</v>
      </c>
      <c r="F59" s="51">
        <f t="shared" si="2"/>
        <v>6525</v>
      </c>
      <c r="G59" s="51"/>
      <c r="H59" s="51">
        <f>H58</f>
        <v>241.75</v>
      </c>
      <c r="I59" s="45">
        <f t="shared" si="3"/>
        <v>1045.1989795918371</v>
      </c>
      <c r="J59" s="44"/>
    </row>
    <row r="60" spans="1:10">
      <c r="A60" s="35" t="s">
        <v>299</v>
      </c>
      <c r="B60" s="68"/>
      <c r="C60" s="53">
        <v>15</v>
      </c>
      <c r="D60" s="55">
        <v>6000</v>
      </c>
      <c r="E60" s="53"/>
      <c r="F60" s="55">
        <f t="shared" si="2"/>
        <v>6000</v>
      </c>
      <c r="G60" s="55">
        <v>748</v>
      </c>
      <c r="H60" s="55">
        <f>G60/4</f>
        <v>187</v>
      </c>
      <c r="I60" s="36">
        <f t="shared" si="3"/>
        <v>465.44897959183709</v>
      </c>
      <c r="J60" s="35"/>
    </row>
    <row r="61" spans="1:10">
      <c r="A61" s="44" t="s">
        <v>141</v>
      </c>
      <c r="B61" s="69" t="s">
        <v>40</v>
      </c>
      <c r="C61" s="47">
        <v>15</v>
      </c>
      <c r="D61" s="51"/>
      <c r="E61" s="47">
        <v>124</v>
      </c>
      <c r="F61" s="51">
        <f t="shared" si="2"/>
        <v>9300</v>
      </c>
      <c r="G61" s="51"/>
      <c r="H61" s="51">
        <f>H60</f>
        <v>187</v>
      </c>
      <c r="I61" s="45">
        <f t="shared" si="3"/>
        <v>3765.4489795918371</v>
      </c>
      <c r="J61" s="44"/>
    </row>
    <row r="62" spans="1:10">
      <c r="A62" s="47" t="s">
        <v>304</v>
      </c>
      <c r="B62" s="69"/>
      <c r="C62" s="47">
        <v>15</v>
      </c>
      <c r="D62" s="51"/>
      <c r="E62" s="47">
        <v>94</v>
      </c>
      <c r="F62" s="51">
        <f t="shared" si="2"/>
        <v>7050</v>
      </c>
      <c r="G62" s="51"/>
      <c r="H62" s="51">
        <f>H61</f>
        <v>187</v>
      </c>
      <c r="I62" s="45">
        <f t="shared" si="3"/>
        <v>1515.4489795918371</v>
      </c>
      <c r="J62" s="44"/>
    </row>
    <row r="63" spans="1:10">
      <c r="A63" s="47" t="s">
        <v>108</v>
      </c>
      <c r="B63" s="69" t="s">
        <v>109</v>
      </c>
      <c r="C63" s="47">
        <v>15</v>
      </c>
      <c r="D63" s="51"/>
      <c r="E63" s="47">
        <v>8</v>
      </c>
      <c r="F63" s="51">
        <f t="shared" si="2"/>
        <v>600</v>
      </c>
      <c r="G63" s="51"/>
      <c r="H63" s="51">
        <f>H62</f>
        <v>187</v>
      </c>
      <c r="I63" s="45">
        <f t="shared" si="3"/>
        <v>-4934.5510204081629</v>
      </c>
      <c r="J63" s="44"/>
    </row>
    <row r="64" spans="1:10">
      <c r="A64" s="60" t="s">
        <v>177</v>
      </c>
      <c r="B64" s="34"/>
      <c r="C64" s="53">
        <v>16</v>
      </c>
      <c r="D64" s="55">
        <v>6000</v>
      </c>
      <c r="E64" s="53"/>
      <c r="F64" s="55">
        <f t="shared" si="2"/>
        <v>6000</v>
      </c>
      <c r="G64" s="55">
        <v>308</v>
      </c>
      <c r="H64" s="55">
        <f>G64/4</f>
        <v>77</v>
      </c>
      <c r="I64" s="36">
        <f t="shared" si="3"/>
        <v>355.44897959183709</v>
      </c>
      <c r="J64" s="35"/>
    </row>
    <row r="65" spans="1:10">
      <c r="A65" s="44" t="s">
        <v>55</v>
      </c>
      <c r="B65" s="69" t="s">
        <v>56</v>
      </c>
      <c r="C65" s="47">
        <v>16</v>
      </c>
      <c r="D65" s="51"/>
      <c r="E65" s="47">
        <v>126</v>
      </c>
      <c r="F65" s="51">
        <f t="shared" si="2"/>
        <v>9450</v>
      </c>
      <c r="G65" s="51"/>
      <c r="H65" s="51">
        <f>H64</f>
        <v>77</v>
      </c>
      <c r="I65" s="45">
        <f t="shared" si="3"/>
        <v>3805.4489795918371</v>
      </c>
      <c r="J65" s="44"/>
    </row>
    <row r="66" spans="1:10">
      <c r="A66" s="44" t="s">
        <v>258</v>
      </c>
      <c r="B66" s="69"/>
      <c r="C66" s="47">
        <v>16</v>
      </c>
      <c r="D66" s="51"/>
      <c r="E66" s="47">
        <v>58</v>
      </c>
      <c r="F66" s="51">
        <f t="shared" si="2"/>
        <v>4350</v>
      </c>
      <c r="G66" s="51"/>
      <c r="H66" s="51">
        <f>H65</f>
        <v>77</v>
      </c>
      <c r="I66" s="45">
        <f t="shared" si="3"/>
        <v>-1294.5510204081629</v>
      </c>
      <c r="J66" s="44"/>
    </row>
    <row r="67" spans="1:10">
      <c r="A67" s="44" t="s">
        <v>316</v>
      </c>
      <c r="B67" s="69" t="s">
        <v>207</v>
      </c>
      <c r="C67" s="47">
        <v>16</v>
      </c>
      <c r="D67" s="51"/>
      <c r="E67" s="47">
        <v>64</v>
      </c>
      <c r="F67" s="51">
        <f t="shared" si="2"/>
        <v>4800</v>
      </c>
      <c r="G67" s="51"/>
      <c r="H67" s="51">
        <f>H66</f>
        <v>77</v>
      </c>
      <c r="I67" s="45">
        <f t="shared" si="3"/>
        <v>-844.55102040816291</v>
      </c>
      <c r="J67" s="44"/>
    </row>
    <row r="68" spans="1:10">
      <c r="A68" s="35" t="s">
        <v>50</v>
      </c>
      <c r="B68" s="68" t="s">
        <v>51</v>
      </c>
      <c r="C68" s="53">
        <v>17</v>
      </c>
      <c r="D68" s="55">
        <v>10000</v>
      </c>
      <c r="E68" s="53"/>
      <c r="F68" s="55">
        <f t="shared" ref="F68:F99" si="4">(E68*75)+D68</f>
        <v>10000</v>
      </c>
      <c r="G68" s="55">
        <v>3884</v>
      </c>
      <c r="H68" s="55">
        <f>G68/5</f>
        <v>776.8</v>
      </c>
      <c r="I68" s="36">
        <f t="shared" ref="I68:I99" si="5">F68+H68-$I$104</f>
        <v>5055.2489795918364</v>
      </c>
      <c r="J68" s="35"/>
    </row>
    <row r="69" spans="1:10">
      <c r="A69" s="73" t="s">
        <v>49</v>
      </c>
      <c r="B69" s="71" t="s">
        <v>80</v>
      </c>
      <c r="C69" s="47">
        <v>17</v>
      </c>
      <c r="D69" s="51"/>
      <c r="E69" s="70">
        <v>24</v>
      </c>
      <c r="F69" s="51">
        <f t="shared" si="4"/>
        <v>1800</v>
      </c>
      <c r="G69" s="72"/>
      <c r="H69" s="51">
        <f>H68</f>
        <v>776.8</v>
      </c>
      <c r="I69" s="45">
        <f t="shared" si="5"/>
        <v>-3144.7510204081627</v>
      </c>
      <c r="J69" s="70"/>
    </row>
    <row r="70" spans="1:10">
      <c r="A70" s="44" t="s">
        <v>219</v>
      </c>
      <c r="B70" s="69" t="s">
        <v>220</v>
      </c>
      <c r="C70" s="47">
        <v>17</v>
      </c>
      <c r="D70" s="51"/>
      <c r="E70" s="47">
        <v>42</v>
      </c>
      <c r="F70" s="51">
        <f t="shared" si="4"/>
        <v>3150</v>
      </c>
      <c r="G70" s="51"/>
      <c r="H70" s="51">
        <f>H69</f>
        <v>776.8</v>
      </c>
      <c r="I70" s="45">
        <f t="shared" si="5"/>
        <v>-1794.7510204081627</v>
      </c>
      <c r="J70" s="44"/>
    </row>
    <row r="71" spans="1:10">
      <c r="A71" s="70" t="s">
        <v>231</v>
      </c>
      <c r="B71" s="71" t="s">
        <v>297</v>
      </c>
      <c r="C71" s="47">
        <v>17</v>
      </c>
      <c r="D71" s="72"/>
      <c r="E71" s="70">
        <v>63</v>
      </c>
      <c r="F71" s="51">
        <f t="shared" si="4"/>
        <v>4725</v>
      </c>
      <c r="G71" s="72"/>
      <c r="H71" s="51">
        <f>H70</f>
        <v>776.8</v>
      </c>
      <c r="I71" s="45">
        <f t="shared" si="5"/>
        <v>-219.75102040816273</v>
      </c>
      <c r="J71" s="70"/>
    </row>
    <row r="72" spans="1:10">
      <c r="A72" s="44" t="s">
        <v>27</v>
      </c>
      <c r="B72" s="69" t="s">
        <v>259</v>
      </c>
      <c r="C72" s="47">
        <v>17</v>
      </c>
      <c r="D72" s="51"/>
      <c r="E72" s="47">
        <v>32</v>
      </c>
      <c r="F72" s="51">
        <f t="shared" si="4"/>
        <v>2400</v>
      </c>
      <c r="G72" s="51"/>
      <c r="H72" s="51">
        <f>H71</f>
        <v>776.8</v>
      </c>
      <c r="I72" s="45">
        <f t="shared" si="5"/>
        <v>-2544.7510204081627</v>
      </c>
      <c r="J72" s="44"/>
    </row>
    <row r="73" spans="1:10">
      <c r="A73" s="60" t="s">
        <v>312</v>
      </c>
      <c r="B73" s="68" t="s">
        <v>29</v>
      </c>
      <c r="C73" s="53">
        <v>18</v>
      </c>
      <c r="D73" s="55">
        <v>10000</v>
      </c>
      <c r="E73" s="53"/>
      <c r="F73" s="55">
        <f t="shared" si="4"/>
        <v>10000</v>
      </c>
      <c r="G73" s="55">
        <v>1640</v>
      </c>
      <c r="H73" s="55">
        <f>G73/5</f>
        <v>328</v>
      </c>
      <c r="I73" s="36">
        <f t="shared" si="5"/>
        <v>4606.4489795918371</v>
      </c>
      <c r="J73" s="35"/>
    </row>
    <row r="74" spans="1:10">
      <c r="A74" s="44" t="s">
        <v>224</v>
      </c>
      <c r="B74" s="69" t="s">
        <v>225</v>
      </c>
      <c r="C74" s="47">
        <v>18</v>
      </c>
      <c r="D74" s="51"/>
      <c r="E74" s="47">
        <v>47</v>
      </c>
      <c r="F74" s="51">
        <f t="shared" si="4"/>
        <v>3525</v>
      </c>
      <c r="G74" s="51"/>
      <c r="H74" s="51">
        <f>H73</f>
        <v>328</v>
      </c>
      <c r="I74" s="45">
        <f t="shared" si="5"/>
        <v>-1868.5510204081629</v>
      </c>
      <c r="J74" s="44"/>
    </row>
    <row r="75" spans="1:10">
      <c r="A75" s="44" t="s">
        <v>203</v>
      </c>
      <c r="B75" s="43"/>
      <c r="C75" s="47">
        <v>18</v>
      </c>
      <c r="D75" s="51"/>
      <c r="E75" s="47">
        <v>53</v>
      </c>
      <c r="F75" s="51">
        <f t="shared" si="4"/>
        <v>3975</v>
      </c>
      <c r="G75" s="51"/>
      <c r="H75" s="51">
        <f>H74</f>
        <v>328</v>
      </c>
      <c r="I75" s="45">
        <f t="shared" si="5"/>
        <v>-1418.5510204081629</v>
      </c>
      <c r="J75" s="44"/>
    </row>
    <row r="76" spans="1:10">
      <c r="A76" s="44" t="s">
        <v>54</v>
      </c>
      <c r="B76" s="69" t="s">
        <v>197</v>
      </c>
      <c r="C76" s="47">
        <v>18</v>
      </c>
      <c r="D76" s="51"/>
      <c r="E76" s="47">
        <v>26</v>
      </c>
      <c r="F76" s="51">
        <f t="shared" si="4"/>
        <v>1950</v>
      </c>
      <c r="G76" s="51"/>
      <c r="H76" s="51">
        <f>H75</f>
        <v>328</v>
      </c>
      <c r="I76" s="45">
        <f t="shared" si="5"/>
        <v>-3443.5510204081629</v>
      </c>
      <c r="J76" s="44"/>
    </row>
    <row r="77" spans="1:10">
      <c r="A77" s="44" t="s">
        <v>238</v>
      </c>
      <c r="B77" s="69"/>
      <c r="C77" s="47">
        <v>18</v>
      </c>
      <c r="D77" s="51"/>
      <c r="E77" s="47">
        <v>48</v>
      </c>
      <c r="F77" s="51">
        <f t="shared" si="4"/>
        <v>3600</v>
      </c>
      <c r="G77" s="51"/>
      <c r="H77" s="51">
        <f>H76</f>
        <v>328</v>
      </c>
      <c r="I77" s="45">
        <f t="shared" si="5"/>
        <v>-1793.5510204081629</v>
      </c>
      <c r="J77" s="44"/>
    </row>
    <row r="78" spans="1:10">
      <c r="A78" s="35" t="s">
        <v>301</v>
      </c>
      <c r="B78" s="34"/>
      <c r="C78" s="53">
        <v>19</v>
      </c>
      <c r="D78" s="55">
        <v>10000</v>
      </c>
      <c r="E78" s="53"/>
      <c r="F78" s="55">
        <f t="shared" si="4"/>
        <v>10000</v>
      </c>
      <c r="G78" s="55">
        <v>4207</v>
      </c>
      <c r="H78" s="55">
        <f>G78/5</f>
        <v>841.4</v>
      </c>
      <c r="I78" s="36">
        <f t="shared" si="5"/>
        <v>5119.8489795918367</v>
      </c>
      <c r="J78" s="35"/>
    </row>
    <row r="79" spans="1:10">
      <c r="A79" s="44" t="s">
        <v>274</v>
      </c>
      <c r="B79" s="43"/>
      <c r="C79" s="47">
        <v>19</v>
      </c>
      <c r="D79" s="51"/>
      <c r="E79" s="47">
        <v>67</v>
      </c>
      <c r="F79" s="51">
        <f t="shared" si="4"/>
        <v>5025</v>
      </c>
      <c r="G79" s="51"/>
      <c r="H79" s="51">
        <f>H78</f>
        <v>841.4</v>
      </c>
      <c r="I79" s="45">
        <f t="shared" si="5"/>
        <v>144.84897959183672</v>
      </c>
      <c r="J79" s="44"/>
    </row>
    <row r="80" spans="1:10">
      <c r="A80" s="44" t="s">
        <v>233</v>
      </c>
      <c r="B80" s="43">
        <v>41467</v>
      </c>
      <c r="C80" s="47">
        <v>19</v>
      </c>
      <c r="D80" s="51"/>
      <c r="E80" s="47">
        <v>54</v>
      </c>
      <c r="F80" s="51">
        <f t="shared" si="4"/>
        <v>4050</v>
      </c>
      <c r="G80" s="51"/>
      <c r="H80" s="51">
        <f>H79</f>
        <v>841.4</v>
      </c>
      <c r="I80" s="45">
        <f t="shared" si="5"/>
        <v>-830.15102040816328</v>
      </c>
      <c r="J80" s="44"/>
    </row>
    <row r="81" spans="1:10">
      <c r="A81" s="75" t="s">
        <v>285</v>
      </c>
      <c r="B81" s="71"/>
      <c r="C81" s="47">
        <v>19</v>
      </c>
      <c r="D81" s="72"/>
      <c r="E81" s="70">
        <v>56</v>
      </c>
      <c r="F81" s="51">
        <f t="shared" si="4"/>
        <v>4200</v>
      </c>
      <c r="G81" s="72"/>
      <c r="H81" s="51">
        <f>H80</f>
        <v>841.4</v>
      </c>
      <c r="I81" s="45">
        <f t="shared" si="5"/>
        <v>-680.15102040816328</v>
      </c>
      <c r="J81" s="70"/>
    </row>
    <row r="82" spans="1:10">
      <c r="A82" s="44" t="s">
        <v>74</v>
      </c>
      <c r="B82" s="69"/>
      <c r="C82" s="47">
        <v>19</v>
      </c>
      <c r="D82" s="51"/>
      <c r="E82" s="47">
        <v>74</v>
      </c>
      <c r="F82" s="51">
        <f t="shared" si="4"/>
        <v>5550</v>
      </c>
      <c r="G82" s="51"/>
      <c r="H82" s="51">
        <f>H81</f>
        <v>841.4</v>
      </c>
      <c r="I82" s="45">
        <f t="shared" si="5"/>
        <v>669.84897959183672</v>
      </c>
      <c r="J82" s="44"/>
    </row>
    <row r="83" spans="1:10">
      <c r="A83" s="76" t="s">
        <v>88</v>
      </c>
      <c r="B83" s="54">
        <v>39265</v>
      </c>
      <c r="C83" s="53">
        <v>20</v>
      </c>
      <c r="D83" s="55">
        <v>10000</v>
      </c>
      <c r="E83" s="53"/>
      <c r="F83" s="55">
        <f t="shared" si="4"/>
        <v>10000</v>
      </c>
      <c r="G83" s="55">
        <v>680</v>
      </c>
      <c r="H83" s="55">
        <f>G83/5</f>
        <v>136</v>
      </c>
      <c r="I83" s="36">
        <f t="shared" si="5"/>
        <v>4414.4489795918371</v>
      </c>
      <c r="J83" s="53"/>
    </row>
    <row r="84" spans="1:10">
      <c r="A84" s="63" t="s">
        <v>261</v>
      </c>
      <c r="B84" s="69"/>
      <c r="C84" s="47">
        <v>20</v>
      </c>
      <c r="D84" s="51"/>
      <c r="E84" s="47">
        <v>88</v>
      </c>
      <c r="F84" s="51">
        <f t="shared" si="4"/>
        <v>6600</v>
      </c>
      <c r="G84" s="51"/>
      <c r="H84" s="51">
        <f>H83</f>
        <v>136</v>
      </c>
      <c r="I84" s="45">
        <f t="shared" si="5"/>
        <v>1014.4489795918371</v>
      </c>
      <c r="J84" s="44"/>
    </row>
    <row r="85" spans="1:10">
      <c r="A85" s="44" t="s">
        <v>37</v>
      </c>
      <c r="B85" s="43">
        <v>2167</v>
      </c>
      <c r="C85" s="47">
        <v>20</v>
      </c>
      <c r="D85" s="51"/>
      <c r="E85" s="47">
        <v>81</v>
      </c>
      <c r="F85" s="51">
        <f t="shared" si="4"/>
        <v>6075</v>
      </c>
      <c r="G85" s="51"/>
      <c r="H85" s="51">
        <f>H84</f>
        <v>136</v>
      </c>
      <c r="I85" s="45">
        <f t="shared" si="5"/>
        <v>489.44897959183709</v>
      </c>
      <c r="J85" s="44"/>
    </row>
    <row r="86" spans="1:10">
      <c r="A86" s="44" t="s">
        <v>314</v>
      </c>
      <c r="B86" s="69"/>
      <c r="C86" s="47">
        <v>20</v>
      </c>
      <c r="D86" s="51"/>
      <c r="E86" s="47">
        <v>8</v>
      </c>
      <c r="F86" s="51">
        <f t="shared" si="4"/>
        <v>600</v>
      </c>
      <c r="G86" s="51"/>
      <c r="H86" s="51">
        <f>H85</f>
        <v>136</v>
      </c>
      <c r="I86" s="45">
        <f t="shared" si="5"/>
        <v>-4985.5510204081629</v>
      </c>
      <c r="J86" s="44"/>
    </row>
    <row r="87" spans="1:10">
      <c r="A87" s="70" t="s">
        <v>317</v>
      </c>
      <c r="B87" s="74">
        <v>25645</v>
      </c>
      <c r="C87" s="47">
        <v>20</v>
      </c>
      <c r="D87" s="72"/>
      <c r="E87" s="70">
        <v>49</v>
      </c>
      <c r="F87" s="51">
        <f t="shared" si="4"/>
        <v>3675</v>
      </c>
      <c r="G87" s="72"/>
      <c r="H87" s="51">
        <f>H86</f>
        <v>136</v>
      </c>
      <c r="I87" s="45">
        <f t="shared" si="5"/>
        <v>-1910.5510204081629</v>
      </c>
      <c r="J87" s="70"/>
    </row>
    <row r="88" spans="1:10">
      <c r="A88" s="35" t="s">
        <v>200</v>
      </c>
      <c r="B88" s="68" t="s">
        <v>201</v>
      </c>
      <c r="C88" s="53">
        <v>21</v>
      </c>
      <c r="D88" s="55">
        <v>10000</v>
      </c>
      <c r="E88" s="53"/>
      <c r="F88" s="55">
        <f t="shared" si="4"/>
        <v>10000</v>
      </c>
      <c r="G88" s="55">
        <v>5543</v>
      </c>
      <c r="H88" s="55">
        <f>G88/5</f>
        <v>1108.5999999999999</v>
      </c>
      <c r="I88" s="36">
        <f t="shared" si="5"/>
        <v>5387.0489795918375</v>
      </c>
      <c r="J88" s="35"/>
    </row>
    <row r="89" spans="1:10">
      <c r="A89" s="44" t="s">
        <v>167</v>
      </c>
      <c r="B89" s="69" t="s">
        <v>26</v>
      </c>
      <c r="C89" s="47">
        <v>21</v>
      </c>
      <c r="D89" s="51"/>
      <c r="E89" s="47">
        <v>28</v>
      </c>
      <c r="F89" s="51">
        <f t="shared" si="4"/>
        <v>2100</v>
      </c>
      <c r="G89" s="51"/>
      <c r="H89" s="51">
        <f>H88</f>
        <v>1108.5999999999999</v>
      </c>
      <c r="I89" s="45">
        <f t="shared" si="5"/>
        <v>-2512.951020408163</v>
      </c>
      <c r="J89" s="44"/>
    </row>
    <row r="90" spans="1:10">
      <c r="A90" s="63" t="s">
        <v>44</v>
      </c>
      <c r="B90" s="69" t="s">
        <v>45</v>
      </c>
      <c r="C90" s="47">
        <v>21</v>
      </c>
      <c r="D90" s="51"/>
      <c r="E90" s="47">
        <v>17</v>
      </c>
      <c r="F90" s="51">
        <f t="shared" si="4"/>
        <v>1275</v>
      </c>
      <c r="G90" s="51"/>
      <c r="H90" s="51">
        <f>H89</f>
        <v>1108.5999999999999</v>
      </c>
      <c r="I90" s="45">
        <f t="shared" si="5"/>
        <v>-3337.951020408163</v>
      </c>
      <c r="J90" s="44"/>
    </row>
    <row r="91" spans="1:10">
      <c r="A91" s="47" t="s">
        <v>117</v>
      </c>
      <c r="B91" s="69" t="s">
        <v>129</v>
      </c>
      <c r="C91" s="47">
        <v>21</v>
      </c>
      <c r="D91" s="51"/>
      <c r="E91" s="47">
        <v>100</v>
      </c>
      <c r="F91" s="51">
        <f t="shared" si="4"/>
        <v>7500</v>
      </c>
      <c r="G91" s="51"/>
      <c r="H91" s="51">
        <f>H90</f>
        <v>1108.5999999999999</v>
      </c>
      <c r="I91" s="45">
        <f t="shared" si="5"/>
        <v>2887.0489795918375</v>
      </c>
      <c r="J91" s="44"/>
    </row>
    <row r="92" spans="1:10">
      <c r="A92" s="44" t="s">
        <v>310</v>
      </c>
      <c r="B92" s="43">
        <v>25645</v>
      </c>
      <c r="C92" s="47">
        <v>21</v>
      </c>
      <c r="D92" s="51"/>
      <c r="E92" s="47">
        <v>61</v>
      </c>
      <c r="F92" s="51">
        <f t="shared" si="4"/>
        <v>4575</v>
      </c>
      <c r="G92" s="51"/>
      <c r="H92" s="51">
        <f>H91</f>
        <v>1108.5999999999999</v>
      </c>
      <c r="I92" s="45">
        <f t="shared" si="5"/>
        <v>-37.951020408162549</v>
      </c>
      <c r="J92" s="44"/>
    </row>
    <row r="93" spans="1:10">
      <c r="A93" s="35" t="s">
        <v>48</v>
      </c>
      <c r="B93" s="68" t="s">
        <v>213</v>
      </c>
      <c r="C93" s="53">
        <v>22</v>
      </c>
      <c r="D93" s="55">
        <v>10000</v>
      </c>
      <c r="E93" s="53"/>
      <c r="F93" s="55">
        <f t="shared" si="4"/>
        <v>10000</v>
      </c>
      <c r="G93" s="55">
        <v>200</v>
      </c>
      <c r="H93" s="55">
        <f>G93/5</f>
        <v>40</v>
      </c>
      <c r="I93" s="36">
        <f t="shared" si="5"/>
        <v>4318.4489795918371</v>
      </c>
      <c r="J93" s="35"/>
    </row>
    <row r="94" spans="1:10">
      <c r="A94" s="44" t="s">
        <v>303</v>
      </c>
      <c r="B94" s="69"/>
      <c r="C94" s="47">
        <v>22</v>
      </c>
      <c r="D94" s="51"/>
      <c r="E94" s="47">
        <v>64</v>
      </c>
      <c r="F94" s="51">
        <f t="shared" si="4"/>
        <v>4800</v>
      </c>
      <c r="G94" s="51"/>
      <c r="H94" s="51">
        <f>H93</f>
        <v>40</v>
      </c>
      <c r="I94" s="45">
        <f t="shared" si="5"/>
        <v>-881.55102040816291</v>
      </c>
      <c r="J94" s="44"/>
    </row>
    <row r="95" spans="1:10">
      <c r="A95" s="65" t="s">
        <v>112</v>
      </c>
      <c r="B95" s="50"/>
      <c r="C95" s="47">
        <v>22</v>
      </c>
      <c r="D95" s="51"/>
      <c r="E95" s="47">
        <v>32</v>
      </c>
      <c r="F95" s="51">
        <f t="shared" si="4"/>
        <v>2400</v>
      </c>
      <c r="G95" s="51"/>
      <c r="H95" s="51">
        <f>H94</f>
        <v>40</v>
      </c>
      <c r="I95" s="45">
        <f t="shared" si="5"/>
        <v>-3281.5510204081629</v>
      </c>
      <c r="J95" s="47"/>
    </row>
    <row r="96" spans="1:10">
      <c r="A96" s="44" t="s">
        <v>126</v>
      </c>
      <c r="B96" s="69" t="s">
        <v>127</v>
      </c>
      <c r="C96" s="47">
        <v>22</v>
      </c>
      <c r="D96" s="51"/>
      <c r="E96" s="47">
        <v>69</v>
      </c>
      <c r="F96" s="51">
        <f t="shared" si="4"/>
        <v>5175</v>
      </c>
      <c r="G96" s="51"/>
      <c r="H96" s="51">
        <f>H95</f>
        <v>40</v>
      </c>
      <c r="I96" s="45">
        <f t="shared" si="5"/>
        <v>-506.55102040816291</v>
      </c>
      <c r="J96" s="44"/>
    </row>
    <row r="97" spans="1:10">
      <c r="A97" s="44" t="s">
        <v>128</v>
      </c>
      <c r="B97" s="69"/>
      <c r="C97" s="47">
        <v>22</v>
      </c>
      <c r="D97" s="51"/>
      <c r="E97" s="47">
        <v>54</v>
      </c>
      <c r="F97" s="51">
        <f t="shared" si="4"/>
        <v>4050</v>
      </c>
      <c r="G97" s="51"/>
      <c r="H97" s="51">
        <f>H96</f>
        <v>40</v>
      </c>
      <c r="I97" s="45">
        <f t="shared" si="5"/>
        <v>-1631.5510204081629</v>
      </c>
      <c r="J97" s="44"/>
    </row>
    <row r="98" spans="1:10">
      <c r="A98" s="35" t="s">
        <v>280</v>
      </c>
      <c r="B98" s="34">
        <v>3518</v>
      </c>
      <c r="C98" s="53">
        <v>23</v>
      </c>
      <c r="D98" s="55">
        <v>10000</v>
      </c>
      <c r="E98" s="53"/>
      <c r="F98" s="55">
        <f t="shared" si="4"/>
        <v>10000</v>
      </c>
      <c r="G98" s="55">
        <v>640</v>
      </c>
      <c r="H98" s="55">
        <f>G98/5</f>
        <v>128</v>
      </c>
      <c r="I98" s="36">
        <f t="shared" si="5"/>
        <v>4406.4489795918371</v>
      </c>
      <c r="J98" s="35"/>
    </row>
    <row r="99" spans="1:10">
      <c r="A99" s="44" t="s">
        <v>172</v>
      </c>
      <c r="B99" s="43">
        <v>40516</v>
      </c>
      <c r="C99" s="47">
        <v>23</v>
      </c>
      <c r="D99" s="51"/>
      <c r="E99" s="47">
        <v>188</v>
      </c>
      <c r="F99" s="51">
        <f t="shared" si="4"/>
        <v>14100</v>
      </c>
      <c r="G99" s="51"/>
      <c r="H99" s="51">
        <f>H98</f>
        <v>128</v>
      </c>
      <c r="I99" s="45">
        <f t="shared" si="5"/>
        <v>8506.448979591838</v>
      </c>
      <c r="J99" s="44"/>
    </row>
    <row r="100" spans="1:10">
      <c r="A100" s="44" t="s">
        <v>16</v>
      </c>
      <c r="B100" s="69" t="s">
        <v>17</v>
      </c>
      <c r="C100" s="47">
        <v>23</v>
      </c>
      <c r="D100" s="51"/>
      <c r="E100" s="47">
        <v>21</v>
      </c>
      <c r="F100" s="51">
        <f t="shared" ref="F100" si="6">(E100*75)+D100</f>
        <v>1575</v>
      </c>
      <c r="G100" s="51"/>
      <c r="H100" s="51">
        <f>H99</f>
        <v>128</v>
      </c>
      <c r="I100" s="45">
        <f t="shared" ref="I100:I102" si="7">F100+H100-$I$104</f>
        <v>-4018.5510204081629</v>
      </c>
      <c r="J100" s="44"/>
    </row>
    <row r="101" spans="1:10">
      <c r="A101" s="63" t="s">
        <v>322</v>
      </c>
      <c r="B101" s="43"/>
      <c r="C101" s="47">
        <v>23</v>
      </c>
      <c r="D101" s="51"/>
      <c r="E101" s="47">
        <v>228</v>
      </c>
      <c r="F101" s="51">
        <f>(E101*150)+D101</f>
        <v>34200</v>
      </c>
      <c r="G101" s="51"/>
      <c r="H101" s="51">
        <f>H100</f>
        <v>128</v>
      </c>
      <c r="I101" s="45">
        <f t="shared" si="7"/>
        <v>28606.448979591838</v>
      </c>
      <c r="J101" s="44"/>
    </row>
    <row r="102" spans="1:10">
      <c r="A102" s="44" t="s">
        <v>139</v>
      </c>
      <c r="B102" s="69"/>
      <c r="C102" s="47">
        <v>23</v>
      </c>
      <c r="D102" s="51"/>
      <c r="E102" s="47">
        <v>101</v>
      </c>
      <c r="F102" s="51">
        <f>(E102*75)+D102</f>
        <v>7575</v>
      </c>
      <c r="G102" s="51"/>
      <c r="H102" s="51">
        <f>H101</f>
        <v>128</v>
      </c>
      <c r="I102" s="45">
        <f t="shared" si="7"/>
        <v>1981.4489795918371</v>
      </c>
      <c r="J102" s="44"/>
    </row>
    <row r="103" spans="1:10">
      <c r="A103" s="38"/>
      <c r="B103" s="38"/>
      <c r="C103" s="38"/>
      <c r="D103" s="39"/>
      <c r="E103" s="38"/>
      <c r="F103" s="39">
        <f>SUM(F5:F102)</f>
        <v>529675</v>
      </c>
      <c r="G103" s="39"/>
      <c r="H103" s="39">
        <f>SUM(H5:H102)</f>
        <v>31036.999999999996</v>
      </c>
      <c r="I103" s="39">
        <f>F103+H103</f>
        <v>560712</v>
      </c>
      <c r="J103" s="39"/>
    </row>
    <row r="104" spans="1:10">
      <c r="A104" s="38"/>
      <c r="B104" s="38"/>
      <c r="C104" s="38"/>
      <c r="D104" s="39"/>
      <c r="E104" s="38"/>
      <c r="F104" s="39"/>
      <c r="G104" s="39"/>
      <c r="H104" s="40" t="s">
        <v>78</v>
      </c>
      <c r="I104" s="39">
        <f>I103/(COUNTIF(A5:A102,"*"))</f>
        <v>5721.5510204081629</v>
      </c>
      <c r="J104" s="38"/>
    </row>
  </sheetData>
  <autoFilter ref="A3:J3" xr:uid="{3D8A4C27-6084-4A7B-AA34-BE0038B17618}">
    <sortState xmlns:xlrd2="http://schemas.microsoft.com/office/spreadsheetml/2017/richdata2" ref="A4:J109">
      <sortCondition ref="C3"/>
    </sortState>
  </autoFilter>
  <conditionalFormatting sqref="I4:I102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KF steg 3 P18</vt:lpstr>
      <vt:lpstr>KF steg 3 F18</vt:lpstr>
      <vt:lpstr>KF Steg 3 P16</vt:lpstr>
      <vt:lpstr>KF steg 3 F16 </vt:lpstr>
      <vt:lpstr>KF Steg 3 F14</vt:lpstr>
      <vt:lpstr>KF Steg 3 P14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Niklas Axvallen (Handboll)</cp:lastModifiedBy>
  <dcterms:created xsi:type="dcterms:W3CDTF">2019-09-22T17:39:16Z</dcterms:created>
  <dcterms:modified xsi:type="dcterms:W3CDTF">2024-03-25T08:00:05Z</dcterms:modified>
</cp:coreProperties>
</file>