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las\Documents\Kostnadsfördelingar\2022\"/>
    </mc:Choice>
  </mc:AlternateContent>
  <xr:revisionPtr revIDLastSave="0" documentId="13_ncr:1_{A3EE3581-6D99-40D9-A51E-E273399F5E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F steg 1 P18" sheetId="4" r:id="rId1"/>
    <sheet name="KF steg 1 F18" sheetId="1" r:id="rId2"/>
    <sheet name="KF steg 1 F16 " sheetId="11" r:id="rId3"/>
    <sheet name="KF steg 1 P16" sheetId="8" r:id="rId4"/>
    <sheet name="KF steg 1 P14" sheetId="15" r:id="rId5"/>
    <sheet name="KF steg 1 F14" sheetId="16" r:id="rId6"/>
  </sheets>
  <definedNames>
    <definedName name="_xlnm._FilterDatabase" localSheetId="5" hidden="1">'KF steg 1 F14'!$A$3:$J$87</definedName>
    <definedName name="_xlnm._FilterDatabase" localSheetId="2" hidden="1">'KF steg 1 F16 '!$A$3:$J$89</definedName>
    <definedName name="_xlnm._FilterDatabase" localSheetId="1" hidden="1">'KF steg 1 F18'!$A$3:$J$70</definedName>
    <definedName name="_xlnm._FilterDatabase" localSheetId="4" hidden="1">'KF steg 1 P14'!$A$3:$J$85</definedName>
    <definedName name="_xlnm._FilterDatabase" localSheetId="3" hidden="1">'KF steg 1 P16'!$A$3:$J$75</definedName>
    <definedName name="_xlnm._FilterDatabase" localSheetId="0" hidden="1">'KF steg 1 P18'!$A$3:$J$69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1" l="1"/>
  <c r="I95" i="8"/>
  <c r="I87" i="8"/>
  <c r="H87" i="8"/>
  <c r="H83" i="8"/>
  <c r="F87" i="8"/>
  <c r="H14" i="16" l="1"/>
  <c r="H42" i="11"/>
  <c r="F47" i="11"/>
  <c r="F25" i="1"/>
  <c r="H95" i="15"/>
  <c r="H8" i="4"/>
  <c r="H65" i="1"/>
  <c r="H52" i="1"/>
  <c r="H13" i="1"/>
  <c r="H73" i="8"/>
  <c r="H117" i="16"/>
  <c r="H106" i="16"/>
  <c r="H97" i="16"/>
  <c r="H80" i="16"/>
  <c r="H75" i="16"/>
  <c r="H47" i="16"/>
  <c r="H34" i="16"/>
  <c r="H15" i="16"/>
  <c r="H11" i="16"/>
  <c r="F9" i="16"/>
  <c r="H45" i="15" l="1"/>
  <c r="H89" i="8"/>
  <c r="H90" i="8" s="1"/>
  <c r="H91" i="8" s="1"/>
  <c r="H92" i="8" s="1"/>
  <c r="H93" i="8" s="1"/>
  <c r="F94" i="8"/>
  <c r="H80" i="11"/>
  <c r="H81" i="11" s="1"/>
  <c r="H82" i="11" s="1"/>
  <c r="H83" i="11" s="1"/>
  <c r="H84" i="11" s="1"/>
  <c r="H39" i="4"/>
  <c r="H40" i="4" s="1"/>
  <c r="H41" i="4" s="1"/>
  <c r="H42" i="4" s="1"/>
  <c r="H34" i="4"/>
  <c r="H35" i="4" s="1"/>
  <c r="H36" i="4" s="1"/>
  <c r="H37" i="4" s="1"/>
  <c r="H29" i="4"/>
  <c r="H67" i="16"/>
  <c r="H66" i="16"/>
  <c r="F64" i="4"/>
  <c r="F41" i="16"/>
  <c r="F40" i="16"/>
  <c r="F29" i="16"/>
  <c r="F28" i="16"/>
  <c r="F27" i="16"/>
  <c r="F12" i="16"/>
  <c r="H122" i="16"/>
  <c r="H123" i="16" s="1"/>
  <c r="H124" i="16" s="1"/>
  <c r="H125" i="16" s="1"/>
  <c r="H118" i="16"/>
  <c r="H119" i="16" s="1"/>
  <c r="H120" i="16" s="1"/>
  <c r="H121" i="16" s="1"/>
  <c r="H113" i="16"/>
  <c r="H114" i="16" s="1"/>
  <c r="H115" i="16" s="1"/>
  <c r="H116" i="16" s="1"/>
  <c r="H109" i="16"/>
  <c r="H110" i="16" s="1"/>
  <c r="H111" i="16" s="1"/>
  <c r="H112" i="16" s="1"/>
  <c r="H107" i="16"/>
  <c r="H108" i="16" s="1"/>
  <c r="H102" i="16"/>
  <c r="H103" i="16" s="1"/>
  <c r="H104" i="16" s="1"/>
  <c r="H105" i="16" s="1"/>
  <c r="H98" i="16"/>
  <c r="H99" i="16" s="1"/>
  <c r="H100" i="16" s="1"/>
  <c r="H101" i="16" s="1"/>
  <c r="H93" i="16"/>
  <c r="H94" i="16" s="1"/>
  <c r="H95" i="16" s="1"/>
  <c r="H96" i="16" s="1"/>
  <c r="H89" i="16"/>
  <c r="H90" i="16" s="1"/>
  <c r="H91" i="16" s="1"/>
  <c r="H92" i="16" s="1"/>
  <c r="H85" i="16"/>
  <c r="H86" i="16" s="1"/>
  <c r="H87" i="16" s="1"/>
  <c r="H88" i="16" s="1"/>
  <c r="H81" i="16"/>
  <c r="H82" i="16" s="1"/>
  <c r="H83" i="16" s="1"/>
  <c r="H84" i="16" s="1"/>
  <c r="H76" i="16"/>
  <c r="H77" i="16" s="1"/>
  <c r="H78" i="16" s="1"/>
  <c r="H79" i="16" s="1"/>
  <c r="H71" i="16"/>
  <c r="H72" i="16" s="1"/>
  <c r="H73" i="16" s="1"/>
  <c r="H74" i="16" s="1"/>
  <c r="H62" i="16"/>
  <c r="H63" i="16" s="1"/>
  <c r="H64" i="16" s="1"/>
  <c r="H65" i="16" s="1"/>
  <c r="H58" i="16"/>
  <c r="H59" i="16" s="1"/>
  <c r="H60" i="16" s="1"/>
  <c r="H61" i="16" s="1"/>
  <c r="H54" i="16"/>
  <c r="H55" i="16" s="1"/>
  <c r="H56" i="16" s="1"/>
  <c r="H57" i="16" s="1"/>
  <c r="H50" i="16"/>
  <c r="H51" i="16" s="1"/>
  <c r="H52" i="16" s="1"/>
  <c r="H53" i="16" s="1"/>
  <c r="H48" i="16"/>
  <c r="H49" i="16" s="1"/>
  <c r="H43" i="16"/>
  <c r="H44" i="16" s="1"/>
  <c r="H45" i="16" s="1"/>
  <c r="H46" i="16" s="1"/>
  <c r="H39" i="16"/>
  <c r="H40" i="16" s="1"/>
  <c r="H41" i="16" s="1"/>
  <c r="H42" i="16" s="1"/>
  <c r="H35" i="16"/>
  <c r="H36" i="16" s="1"/>
  <c r="H37" i="16" s="1"/>
  <c r="H38" i="16" s="1"/>
  <c r="H30" i="16"/>
  <c r="H31" i="16" s="1"/>
  <c r="H32" i="16" s="1"/>
  <c r="H33" i="16" s="1"/>
  <c r="H26" i="16"/>
  <c r="H27" i="16" s="1"/>
  <c r="H28" i="16" s="1"/>
  <c r="H29" i="16" s="1"/>
  <c r="H22" i="16"/>
  <c r="H23" i="16" s="1"/>
  <c r="H24" i="16" s="1"/>
  <c r="H25" i="16" s="1"/>
  <c r="H18" i="16"/>
  <c r="H19" i="16" s="1"/>
  <c r="H20" i="16" s="1"/>
  <c r="H21" i="16" s="1"/>
  <c r="H12" i="16"/>
  <c r="H13" i="16" s="1"/>
  <c r="H8" i="16"/>
  <c r="H9" i="16" s="1"/>
  <c r="H10" i="16" s="1"/>
  <c r="H4" i="16"/>
  <c r="F85" i="16"/>
  <c r="F5" i="16"/>
  <c r="F6" i="16"/>
  <c r="F7" i="16"/>
  <c r="F8" i="16"/>
  <c r="F10" i="16"/>
  <c r="F14" i="16"/>
  <c r="F11" i="16"/>
  <c r="F13" i="16"/>
  <c r="F16" i="16"/>
  <c r="F15" i="16"/>
  <c r="F17" i="16"/>
  <c r="F18" i="16"/>
  <c r="F19" i="16"/>
  <c r="F20" i="16"/>
  <c r="F21" i="16"/>
  <c r="F23" i="16"/>
  <c r="F22" i="16"/>
  <c r="F24" i="16"/>
  <c r="F25" i="16"/>
  <c r="F26" i="16"/>
  <c r="F31" i="16"/>
  <c r="F32" i="16"/>
  <c r="F33" i="16"/>
  <c r="F30" i="16"/>
  <c r="F35" i="16"/>
  <c r="F36" i="16"/>
  <c r="F37" i="16"/>
  <c r="F34" i="16"/>
  <c r="F38" i="16"/>
  <c r="F42" i="16"/>
  <c r="F39" i="16"/>
  <c r="F44" i="16"/>
  <c r="F43" i="16"/>
  <c r="F45" i="16"/>
  <c r="F46" i="16"/>
  <c r="F47" i="16"/>
  <c r="F48" i="16"/>
  <c r="F49" i="16"/>
  <c r="F51" i="16"/>
  <c r="F52" i="16"/>
  <c r="F50" i="16"/>
  <c r="F53" i="16"/>
  <c r="F55" i="16"/>
  <c r="F54" i="16"/>
  <c r="F56" i="16"/>
  <c r="F57" i="16"/>
  <c r="F59" i="16"/>
  <c r="F60" i="16"/>
  <c r="F58" i="16"/>
  <c r="F61" i="16"/>
  <c r="F62" i="16"/>
  <c r="F63" i="16"/>
  <c r="F64" i="16"/>
  <c r="F65" i="16"/>
  <c r="F67" i="16"/>
  <c r="F68" i="16"/>
  <c r="F66" i="16"/>
  <c r="F69" i="16"/>
  <c r="F70" i="16"/>
  <c r="F72" i="16"/>
  <c r="F73" i="16"/>
  <c r="F71" i="16"/>
  <c r="F74" i="16"/>
  <c r="F76" i="16"/>
  <c r="F77" i="16"/>
  <c r="F75" i="16"/>
  <c r="F78" i="16"/>
  <c r="F79" i="16"/>
  <c r="F81" i="16"/>
  <c r="F82" i="16"/>
  <c r="F83" i="16"/>
  <c r="F84" i="16"/>
  <c r="F80" i="16"/>
  <c r="F86" i="16"/>
  <c r="F87" i="16"/>
  <c r="F88" i="16"/>
  <c r="F90" i="16"/>
  <c r="F89" i="16"/>
  <c r="F91" i="16"/>
  <c r="F92" i="16"/>
  <c r="F94" i="16"/>
  <c r="F95" i="16"/>
  <c r="F96" i="16"/>
  <c r="F93" i="16"/>
  <c r="F97" i="16"/>
  <c r="F99" i="16"/>
  <c r="F98" i="16"/>
  <c r="F100" i="16"/>
  <c r="F101" i="16"/>
  <c r="F103" i="16"/>
  <c r="F104" i="16"/>
  <c r="F102" i="16"/>
  <c r="F105" i="16"/>
  <c r="F106" i="16"/>
  <c r="F107" i="16"/>
  <c r="F108" i="16"/>
  <c r="F110" i="16"/>
  <c r="F111" i="16"/>
  <c r="F112" i="16"/>
  <c r="F109" i="16"/>
  <c r="F114" i="16"/>
  <c r="F115" i="16"/>
  <c r="F113" i="16"/>
  <c r="F116" i="16"/>
  <c r="F118" i="16"/>
  <c r="F119" i="16"/>
  <c r="F117" i="16"/>
  <c r="F120" i="16"/>
  <c r="F121" i="16"/>
  <c r="F123" i="16"/>
  <c r="F122" i="16"/>
  <c r="F124" i="16"/>
  <c r="F125" i="16"/>
  <c r="F4" i="16"/>
  <c r="H80" i="15"/>
  <c r="H81" i="15" s="1"/>
  <c r="H82" i="15" s="1"/>
  <c r="H69" i="15"/>
  <c r="H70" i="15" s="1"/>
  <c r="H71" i="15" s="1"/>
  <c r="H65" i="15"/>
  <c r="H66" i="15" s="1"/>
  <c r="H67" i="15" s="1"/>
  <c r="H49" i="15"/>
  <c r="H50" i="15" s="1"/>
  <c r="H51" i="15" s="1"/>
  <c r="H26" i="15"/>
  <c r="H27" i="15" s="1"/>
  <c r="H28" i="15" s="1"/>
  <c r="H10" i="15"/>
  <c r="H11" i="15" s="1"/>
  <c r="H12" i="15" s="1"/>
  <c r="H7" i="15"/>
  <c r="H8" i="15" s="1"/>
  <c r="H9" i="15" s="1"/>
  <c r="H4" i="15"/>
  <c r="H5" i="15" s="1"/>
  <c r="H6" i="15" s="1"/>
  <c r="H91" i="15"/>
  <c r="H92" i="15" s="1"/>
  <c r="H93" i="15" s="1"/>
  <c r="H94" i="15" s="1"/>
  <c r="H87" i="15"/>
  <c r="H88" i="15" s="1"/>
  <c r="H89" i="15" s="1"/>
  <c r="H90" i="15" s="1"/>
  <c r="H83" i="15"/>
  <c r="H84" i="15" s="1"/>
  <c r="H85" i="15" s="1"/>
  <c r="H86" i="15" s="1"/>
  <c r="H76" i="15"/>
  <c r="H77" i="15" s="1"/>
  <c r="H78" i="15" s="1"/>
  <c r="H79" i="15" s="1"/>
  <c r="H72" i="15"/>
  <c r="H73" i="15" s="1"/>
  <c r="H74" i="15" s="1"/>
  <c r="H75" i="15" s="1"/>
  <c r="H61" i="15"/>
  <c r="H62" i="15" s="1"/>
  <c r="H63" i="15" s="1"/>
  <c r="H64" i="15" s="1"/>
  <c r="H57" i="15"/>
  <c r="H58" i="15" s="1"/>
  <c r="H59" i="15" s="1"/>
  <c r="H60" i="15" s="1"/>
  <c r="H53" i="15"/>
  <c r="H54" i="15" s="1"/>
  <c r="H55" i="15" s="1"/>
  <c r="H56" i="15" s="1"/>
  <c r="H46" i="15"/>
  <c r="H47" i="15" s="1"/>
  <c r="H41" i="15"/>
  <c r="H42" i="15" s="1"/>
  <c r="H43" i="15" s="1"/>
  <c r="H44" i="15" s="1"/>
  <c r="H37" i="15"/>
  <c r="H38" i="15" s="1"/>
  <c r="H39" i="15" s="1"/>
  <c r="H40" i="15" s="1"/>
  <c r="H33" i="15"/>
  <c r="H34" i="15" s="1"/>
  <c r="H35" i="15" s="1"/>
  <c r="H36" i="15" s="1"/>
  <c r="H29" i="15"/>
  <c r="H30" i="15" s="1"/>
  <c r="H31" i="15" s="1"/>
  <c r="H32" i="15" s="1"/>
  <c r="H22" i="15"/>
  <c r="H23" i="15" s="1"/>
  <c r="H24" i="15" s="1"/>
  <c r="H25" i="15" s="1"/>
  <c r="H18" i="15"/>
  <c r="H19" i="15" s="1"/>
  <c r="H20" i="15" s="1"/>
  <c r="H21" i="15" s="1"/>
  <c r="H14" i="15"/>
  <c r="H15" i="15" s="1"/>
  <c r="H16" i="15" s="1"/>
  <c r="H17" i="15" s="1"/>
  <c r="F31" i="15"/>
  <c r="F28" i="15"/>
  <c r="F26" i="15"/>
  <c r="F23" i="15"/>
  <c r="F20" i="15"/>
  <c r="F19" i="15"/>
  <c r="F14" i="15"/>
  <c r="F35" i="15"/>
  <c r="F36" i="15"/>
  <c r="F38" i="15"/>
  <c r="F37" i="15"/>
  <c r="F40" i="15"/>
  <c r="F41" i="15"/>
  <c r="F45" i="15"/>
  <c r="F51" i="15"/>
  <c r="F53" i="15"/>
  <c r="F56" i="15"/>
  <c r="F60" i="15"/>
  <c r="F61" i="15"/>
  <c r="F62" i="15"/>
  <c r="F76" i="15"/>
  <c r="F77" i="15"/>
  <c r="F80" i="15"/>
  <c r="F85" i="15"/>
  <c r="F86" i="15"/>
  <c r="F89" i="15"/>
  <c r="F93" i="15"/>
  <c r="H13" i="15"/>
  <c r="F13" i="15"/>
  <c r="F29" i="8"/>
  <c r="F25" i="8"/>
  <c r="F8" i="8"/>
  <c r="F6" i="8"/>
  <c r="H69" i="8"/>
  <c r="H70" i="8" s="1"/>
  <c r="H71" i="8" s="1"/>
  <c r="H72" i="8" s="1"/>
  <c r="H77" i="8"/>
  <c r="H78" i="8" s="1"/>
  <c r="H79" i="8" s="1"/>
  <c r="H80" i="8" s="1"/>
  <c r="H81" i="8" s="1"/>
  <c r="H82" i="8" s="1"/>
  <c r="H74" i="8"/>
  <c r="H76" i="8" s="1"/>
  <c r="H75" i="8" s="1"/>
  <c r="H53" i="8"/>
  <c r="H54" i="8" s="1"/>
  <c r="H55" i="8" s="1"/>
  <c r="H56" i="8" s="1"/>
  <c r="H57" i="8" s="1"/>
  <c r="H58" i="8" s="1"/>
  <c r="H42" i="8"/>
  <c r="H43" i="8" s="1"/>
  <c r="H44" i="8" s="1"/>
  <c r="H45" i="8" s="1"/>
  <c r="H46" i="8" s="1"/>
  <c r="H47" i="8" s="1"/>
  <c r="H30" i="8"/>
  <c r="H31" i="8" s="1"/>
  <c r="H32" i="8" s="1"/>
  <c r="H33" i="8" s="1"/>
  <c r="H34" i="8" s="1"/>
  <c r="H35" i="8" s="1"/>
  <c r="H24" i="8"/>
  <c r="H25" i="8" s="1"/>
  <c r="H26" i="8" s="1"/>
  <c r="H27" i="8" s="1"/>
  <c r="H28" i="8" s="1"/>
  <c r="H29" i="8" s="1"/>
  <c r="H84" i="8"/>
  <c r="H85" i="8" s="1"/>
  <c r="H86" i="8" s="1"/>
  <c r="H88" i="8" s="1"/>
  <c r="H64" i="8"/>
  <c r="H65" i="8" s="1"/>
  <c r="H66" i="8" s="1"/>
  <c r="H67" i="8" s="1"/>
  <c r="H68" i="8" s="1"/>
  <c r="H59" i="8"/>
  <c r="H60" i="8" s="1"/>
  <c r="H61" i="8" s="1"/>
  <c r="H62" i="8" s="1"/>
  <c r="H63" i="8" s="1"/>
  <c r="H48" i="8"/>
  <c r="H49" i="8" s="1"/>
  <c r="H50" i="8" s="1"/>
  <c r="H51" i="8" s="1"/>
  <c r="H52" i="8" s="1"/>
  <c r="H36" i="8"/>
  <c r="H37" i="8" s="1"/>
  <c r="H38" i="8" s="1"/>
  <c r="H39" i="8" s="1"/>
  <c r="H40" i="8" s="1"/>
  <c r="H19" i="8"/>
  <c r="H20" i="8" s="1"/>
  <c r="H21" i="8" s="1"/>
  <c r="H22" i="8" s="1"/>
  <c r="H23" i="8" s="1"/>
  <c r="H14" i="8"/>
  <c r="H15" i="8" s="1"/>
  <c r="H16" i="8" s="1"/>
  <c r="H17" i="8" s="1"/>
  <c r="H18" i="8" s="1"/>
  <c r="H9" i="8"/>
  <c r="H10" i="8" s="1"/>
  <c r="H11" i="8" s="1"/>
  <c r="H12" i="8" s="1"/>
  <c r="H13" i="8" s="1"/>
  <c r="H4" i="8"/>
  <c r="H5" i="8" s="1"/>
  <c r="H6" i="8" s="1"/>
  <c r="H7" i="8" s="1"/>
  <c r="H8" i="8" s="1"/>
  <c r="H118" i="11"/>
  <c r="H119" i="11" s="1"/>
  <c r="H120" i="11" s="1"/>
  <c r="H121" i="11" s="1"/>
  <c r="H113" i="11"/>
  <c r="H114" i="11" s="1"/>
  <c r="H115" i="11" s="1"/>
  <c r="H116" i="11" s="1"/>
  <c r="H97" i="11"/>
  <c r="H64" i="11"/>
  <c r="H65" i="11" s="1"/>
  <c r="H66" i="11" s="1"/>
  <c r="H67" i="11" s="1"/>
  <c r="H68" i="11" s="1"/>
  <c r="H69" i="11" s="1"/>
  <c r="H53" i="11"/>
  <c r="H54" i="11" s="1"/>
  <c r="H55" i="11" s="1"/>
  <c r="H56" i="11" s="1"/>
  <c r="H57" i="11" s="1"/>
  <c r="H58" i="11" s="1"/>
  <c r="H43" i="11"/>
  <c r="H44" i="11" s="1"/>
  <c r="H45" i="11" s="1"/>
  <c r="H46" i="11" s="1"/>
  <c r="H47" i="11" s="1"/>
  <c r="H31" i="11"/>
  <c r="H32" i="11" s="1"/>
  <c r="H33" i="11" s="1"/>
  <c r="H34" i="11" s="1"/>
  <c r="H35" i="11" s="1"/>
  <c r="H36" i="11" s="1"/>
  <c r="H25" i="11"/>
  <c r="H26" i="11" s="1"/>
  <c r="H27" i="11" s="1"/>
  <c r="H28" i="11" s="1"/>
  <c r="H29" i="11" s="1"/>
  <c r="H30" i="11" s="1"/>
  <c r="H14" i="11"/>
  <c r="H15" i="11" s="1"/>
  <c r="H16" i="11" s="1"/>
  <c r="H17" i="11" s="1"/>
  <c r="H18" i="11" s="1"/>
  <c r="H19" i="11" s="1"/>
  <c r="H108" i="11"/>
  <c r="H109" i="11" s="1"/>
  <c r="H110" i="11" s="1"/>
  <c r="H111" i="11" s="1"/>
  <c r="H112" i="11" s="1"/>
  <c r="H102" i="11"/>
  <c r="H103" i="11" s="1"/>
  <c r="H104" i="11" s="1"/>
  <c r="H105" i="11" s="1"/>
  <c r="H106" i="11" s="1"/>
  <c r="H91" i="11"/>
  <c r="H86" i="11"/>
  <c r="H87" i="11" s="1"/>
  <c r="H88" i="11" s="1"/>
  <c r="H89" i="11" s="1"/>
  <c r="H90" i="11" s="1"/>
  <c r="H75" i="11"/>
  <c r="H76" i="11" s="1"/>
  <c r="H77" i="11" s="1"/>
  <c r="H78" i="11" s="1"/>
  <c r="H79" i="11" s="1"/>
  <c r="H70" i="11"/>
  <c r="H71" i="11" s="1"/>
  <c r="H72" i="11" s="1"/>
  <c r="H73" i="11" s="1"/>
  <c r="H74" i="11" s="1"/>
  <c r="H59" i="11"/>
  <c r="H60" i="11" s="1"/>
  <c r="H61" i="11" s="1"/>
  <c r="H62" i="11" s="1"/>
  <c r="H63" i="11" s="1"/>
  <c r="H48" i="11"/>
  <c r="H49" i="11" s="1"/>
  <c r="H50" i="11" s="1"/>
  <c r="H51" i="11" s="1"/>
  <c r="H52" i="11" s="1"/>
  <c r="H37" i="11"/>
  <c r="H38" i="11" s="1"/>
  <c r="H39" i="11" s="1"/>
  <c r="H40" i="11" s="1"/>
  <c r="H41" i="11" s="1"/>
  <c r="H20" i="11"/>
  <c r="H21" i="11" s="1"/>
  <c r="H22" i="11" s="1"/>
  <c r="H23" i="11" s="1"/>
  <c r="H24" i="11" s="1"/>
  <c r="H9" i="11"/>
  <c r="H10" i="11" s="1"/>
  <c r="H11" i="11" s="1"/>
  <c r="H12" i="11" s="1"/>
  <c r="H13" i="11" s="1"/>
  <c r="H4" i="11"/>
  <c r="F14" i="8"/>
  <c r="F95" i="8"/>
  <c r="F92" i="8"/>
  <c r="F80" i="8"/>
  <c r="F73" i="8"/>
  <c r="F64" i="8"/>
  <c r="F50" i="8"/>
  <c r="F42" i="8"/>
  <c r="F37" i="8"/>
  <c r="F26" i="8"/>
  <c r="F20" i="8"/>
  <c r="F9" i="8"/>
  <c r="F12" i="8"/>
  <c r="F5" i="8"/>
  <c r="F23" i="11"/>
  <c r="F7" i="11"/>
  <c r="F6" i="11"/>
  <c r="F5" i="11"/>
  <c r="F91" i="11"/>
  <c r="F12" i="11"/>
  <c r="F9" i="11"/>
  <c r="F15" i="11"/>
  <c r="F16" i="11"/>
  <c r="F17" i="11"/>
  <c r="F21" i="11"/>
  <c r="F22" i="11"/>
  <c r="F27" i="11"/>
  <c r="F32" i="11"/>
  <c r="F34" i="11"/>
  <c r="F41" i="11"/>
  <c r="F50" i="11"/>
  <c r="F48" i="11"/>
  <c r="F55" i="11"/>
  <c r="F63" i="11"/>
  <c r="F74" i="11"/>
  <c r="F81" i="11"/>
  <c r="F83" i="11"/>
  <c r="F84" i="11"/>
  <c r="F90" i="11"/>
  <c r="F96" i="11"/>
  <c r="F97" i="11"/>
  <c r="F101" i="11"/>
  <c r="F100" i="11"/>
  <c r="F105" i="11"/>
  <c r="F109" i="11"/>
  <c r="F110" i="11"/>
  <c r="F112" i="11"/>
  <c r="F115" i="11"/>
  <c r="F122" i="11"/>
  <c r="H122" i="11"/>
  <c r="H101" i="11"/>
  <c r="F4" i="11"/>
  <c r="F63" i="1"/>
  <c r="F62" i="1"/>
  <c r="F61" i="1"/>
  <c r="F59" i="1"/>
  <c r="F58" i="1"/>
  <c r="F57" i="1"/>
  <c r="F55" i="1"/>
  <c r="F54" i="1"/>
  <c r="F53" i="1"/>
  <c r="F50" i="1"/>
  <c r="F49" i="1"/>
  <c r="F48" i="1"/>
  <c r="F45" i="1"/>
  <c r="F44" i="1"/>
  <c r="F42" i="1"/>
  <c r="F41" i="1"/>
  <c r="F40" i="1"/>
  <c r="F38" i="1"/>
  <c r="F37" i="1"/>
  <c r="F36" i="1"/>
  <c r="F35" i="1"/>
  <c r="F33" i="1"/>
  <c r="F32" i="1"/>
  <c r="F31" i="1"/>
  <c r="F29" i="1"/>
  <c r="F28" i="1"/>
  <c r="F27" i="1"/>
  <c r="F24" i="1"/>
  <c r="F23" i="1"/>
  <c r="F16" i="1"/>
  <c r="F15" i="1"/>
  <c r="F14" i="1"/>
  <c r="F21" i="1"/>
  <c r="F20" i="1"/>
  <c r="F19" i="1"/>
  <c r="F18" i="1"/>
  <c r="F12" i="1"/>
  <c r="F11" i="1"/>
  <c r="F10" i="1"/>
  <c r="F9" i="1"/>
  <c r="F7" i="1"/>
  <c r="F6" i="1"/>
  <c r="H17" i="1"/>
  <c r="H18" i="1" s="1"/>
  <c r="H22" i="1"/>
  <c r="H23" i="1" s="1"/>
  <c r="H26" i="1"/>
  <c r="H27" i="1" s="1"/>
  <c r="H30" i="1"/>
  <c r="H34" i="1"/>
  <c r="H35" i="1" s="1"/>
  <c r="H36" i="1" s="1"/>
  <c r="H37" i="1" s="1"/>
  <c r="H39" i="1"/>
  <c r="H43" i="1"/>
  <c r="H44" i="1" s="1"/>
  <c r="H45" i="1" s="1"/>
  <c r="H46" i="1" s="1"/>
  <c r="H56" i="1"/>
  <c r="H57" i="1" s="1"/>
  <c r="H58" i="1" s="1"/>
  <c r="H59" i="1" s="1"/>
  <c r="H60" i="1"/>
  <c r="H61" i="1" s="1"/>
  <c r="H62" i="1" s="1"/>
  <c r="H63" i="1" s="1"/>
  <c r="H66" i="1"/>
  <c r="H67" i="1" s="1"/>
  <c r="H68" i="1" s="1"/>
  <c r="H53" i="1"/>
  <c r="H54" i="1" s="1"/>
  <c r="H55" i="1" s="1"/>
  <c r="H47" i="1"/>
  <c r="H48" i="1" s="1"/>
  <c r="H49" i="1" s="1"/>
  <c r="H50" i="1" s="1"/>
  <c r="H51" i="1" s="1"/>
  <c r="H8" i="1"/>
  <c r="H9" i="1" s="1"/>
  <c r="H10" i="1" s="1"/>
  <c r="H11" i="1" s="1"/>
  <c r="H12" i="1" s="1"/>
  <c r="H4" i="1"/>
  <c r="F67" i="4"/>
  <c r="F66" i="4"/>
  <c r="F65" i="4"/>
  <c r="F63" i="4"/>
  <c r="F62" i="4"/>
  <c r="F61" i="4"/>
  <c r="F60" i="4"/>
  <c r="F58" i="4"/>
  <c r="F57" i="4"/>
  <c r="F56" i="4"/>
  <c r="F55" i="4"/>
  <c r="F54" i="4"/>
  <c r="F52" i="4"/>
  <c r="F51" i="4"/>
  <c r="F50" i="4"/>
  <c r="F49" i="4"/>
  <c r="F47" i="4"/>
  <c r="F46" i="4"/>
  <c r="F45" i="4"/>
  <c r="F42" i="4"/>
  <c r="F41" i="4"/>
  <c r="F40" i="4"/>
  <c r="F43" i="4"/>
  <c r="F37" i="4"/>
  <c r="F38" i="4"/>
  <c r="F36" i="4"/>
  <c r="F35" i="4"/>
  <c r="F32" i="4"/>
  <c r="F31" i="4"/>
  <c r="F33" i="4"/>
  <c r="F30" i="4"/>
  <c r="F28" i="4"/>
  <c r="F27" i="4"/>
  <c r="F26" i="4"/>
  <c r="F25" i="4"/>
  <c r="F23" i="4"/>
  <c r="F22" i="4"/>
  <c r="F21" i="4"/>
  <c r="F20" i="4"/>
  <c r="F19" i="4"/>
  <c r="F17" i="4"/>
  <c r="F16" i="4"/>
  <c r="F15" i="4"/>
  <c r="F14" i="4"/>
  <c r="F11" i="4"/>
  <c r="F10" i="4"/>
  <c r="F12" i="4"/>
  <c r="F9" i="4"/>
  <c r="F7" i="4"/>
  <c r="F6" i="4"/>
  <c r="H44" i="4"/>
  <c r="H45" i="4" s="1"/>
  <c r="H46" i="4" s="1"/>
  <c r="H47" i="4" s="1"/>
  <c r="H59" i="4"/>
  <c r="H60" i="4" s="1"/>
  <c r="H61" i="4" s="1"/>
  <c r="H62" i="4" s="1"/>
  <c r="H63" i="4" s="1"/>
  <c r="H53" i="4"/>
  <c r="H54" i="4" s="1"/>
  <c r="H55" i="4" s="1"/>
  <c r="H56" i="4" s="1"/>
  <c r="H57" i="4" s="1"/>
  <c r="H58" i="4" s="1"/>
  <c r="H48" i="4"/>
  <c r="H49" i="4" s="1"/>
  <c r="H50" i="4" s="1"/>
  <c r="H51" i="4" s="1"/>
  <c r="H52" i="4" s="1"/>
  <c r="H30" i="4"/>
  <c r="H31" i="4" s="1"/>
  <c r="H24" i="4"/>
  <c r="H25" i="4" s="1"/>
  <c r="H26" i="4" s="1"/>
  <c r="H27" i="4" s="1"/>
  <c r="H28" i="4" s="1"/>
  <c r="H18" i="4"/>
  <c r="H19" i="4" s="1"/>
  <c r="H20" i="4" s="1"/>
  <c r="H21" i="4" s="1"/>
  <c r="H22" i="4" s="1"/>
  <c r="H13" i="4"/>
  <c r="H14" i="4" s="1"/>
  <c r="H15" i="4" s="1"/>
  <c r="H16" i="4" s="1"/>
  <c r="H17" i="4" s="1"/>
  <c r="H9" i="4"/>
  <c r="H10" i="4" s="1"/>
  <c r="H64" i="4"/>
  <c r="H65" i="4" s="1"/>
  <c r="H4" i="4"/>
  <c r="F8" i="4"/>
  <c r="F48" i="4"/>
  <c r="F26" i="11"/>
  <c r="F31" i="11"/>
  <c r="F21" i="8"/>
  <c r="F18" i="15"/>
  <c r="H5" i="11" l="1"/>
  <c r="H6" i="11" s="1"/>
  <c r="H7" i="11" s="1"/>
  <c r="H8" i="11" s="1"/>
  <c r="H92" i="11"/>
  <c r="H93" i="11" s="1"/>
  <c r="H94" i="11" s="1"/>
  <c r="H95" i="11" s="1"/>
  <c r="H5" i="4"/>
  <c r="H6" i="4" s="1"/>
  <c r="H7" i="4" s="1"/>
  <c r="H94" i="8"/>
  <c r="H11" i="4"/>
  <c r="H16" i="16"/>
  <c r="H17" i="16" s="1"/>
  <c r="H68" i="16"/>
  <c r="H69" i="16" s="1"/>
  <c r="H70" i="16" s="1"/>
  <c r="H28" i="1"/>
  <c r="H32" i="4"/>
  <c r="F90" i="15"/>
  <c r="F15" i="15"/>
  <c r="F81" i="15"/>
  <c r="H68" i="15"/>
  <c r="F68" i="15"/>
  <c r="F74" i="15"/>
  <c r="F94" i="15"/>
  <c r="F92" i="15"/>
  <c r="F42" i="15"/>
  <c r="F57" i="15"/>
  <c r="F84" i="15"/>
  <c r="F24" i="15"/>
  <c r="F46" i="15"/>
  <c r="F69" i="15"/>
  <c r="F66" i="15"/>
  <c r="F91" i="15"/>
  <c r="F33" i="15"/>
  <c r="F82" i="15"/>
  <c r="F30" i="15"/>
  <c r="F47" i="15"/>
  <c r="F79" i="15"/>
  <c r="F70" i="15"/>
  <c r="F59" i="15"/>
  <c r="F73" i="15"/>
  <c r="F71" i="15"/>
  <c r="F34" i="15"/>
  <c r="F88" i="15"/>
  <c r="F55" i="15"/>
  <c r="F54" i="15"/>
  <c r="F83" i="15"/>
  <c r="F63" i="15"/>
  <c r="F78" i="15"/>
  <c r="F87" i="15"/>
  <c r="F8" i="15"/>
  <c r="F50" i="15"/>
  <c r="F16" i="15"/>
  <c r="F65" i="15"/>
  <c r="F72" i="15"/>
  <c r="F10" i="15"/>
  <c r="F17" i="15"/>
  <c r="F4" i="15"/>
  <c r="F5" i="15"/>
  <c r="F49" i="15"/>
  <c r="F32" i="15"/>
  <c r="F7" i="15"/>
  <c r="F58" i="15"/>
  <c r="F75" i="15"/>
  <c r="F21" i="15"/>
  <c r="F6" i="15"/>
  <c r="F22" i="15"/>
  <c r="F44" i="15"/>
  <c r="F39" i="15"/>
  <c r="F29" i="15"/>
  <c r="F67" i="15"/>
  <c r="F27" i="15"/>
  <c r="F9" i="15"/>
  <c r="F12" i="15"/>
  <c r="F95" i="15" s="1"/>
  <c r="F11" i="15"/>
  <c r="F48" i="15"/>
  <c r="F52" i="15"/>
  <c r="F43" i="15"/>
  <c r="F25" i="15"/>
  <c r="F64" i="15"/>
  <c r="F126" i="16" l="1"/>
  <c r="F79" i="11"/>
  <c r="F95" i="11"/>
  <c r="F69" i="11"/>
  <c r="F82" i="11"/>
  <c r="F29" i="11"/>
  <c r="F46" i="11"/>
  <c r="F8" i="11"/>
  <c r="F60" i="11"/>
  <c r="F75" i="11"/>
  <c r="F118" i="11"/>
  <c r="F72" i="11"/>
  <c r="F104" i="11"/>
  <c r="F102" i="11"/>
  <c r="F58" i="11"/>
  <c r="F108" i="11"/>
  <c r="F36" i="11"/>
  <c r="F39" i="11"/>
  <c r="F103" i="11"/>
  <c r="F24" i="11"/>
  <c r="F89" i="11"/>
  <c r="F30" i="11"/>
  <c r="F65" i="11"/>
  <c r="F113" i="11"/>
  <c r="F119" i="11"/>
  <c r="F88" i="11"/>
  <c r="F67" i="11"/>
  <c r="F62" i="11"/>
  <c r="F40" i="11"/>
  <c r="F49" i="11"/>
  <c r="F99" i="11"/>
  <c r="F73" i="11"/>
  <c r="F78" i="11"/>
  <c r="F94" i="11"/>
  <c r="F93" i="11"/>
  <c r="F87" i="11"/>
  <c r="F35" i="11"/>
  <c r="F114" i="11"/>
  <c r="F61" i="11"/>
  <c r="F70" i="11"/>
  <c r="F120" i="11"/>
  <c r="F64" i="11"/>
  <c r="F92" i="11"/>
  <c r="F51" i="11"/>
  <c r="F80" i="11"/>
  <c r="F44" i="11"/>
  <c r="F71" i="11"/>
  <c r="F68" i="11"/>
  <c r="F86" i="11"/>
  <c r="F98" i="11"/>
  <c r="F20" i="11"/>
  <c r="F111" i="11"/>
  <c r="F53" i="11"/>
  <c r="F57" i="11"/>
  <c r="F42" i="11"/>
  <c r="F54" i="11"/>
  <c r="F18" i="11"/>
  <c r="F19" i="11"/>
  <c r="F10" i="11"/>
  <c r="F121" i="11"/>
  <c r="F77" i="11"/>
  <c r="F56" i="11"/>
  <c r="F59" i="11"/>
  <c r="F106" i="11"/>
  <c r="F85" i="11"/>
  <c r="F25" i="11"/>
  <c r="F28" i="11"/>
  <c r="F37" i="11"/>
  <c r="F13" i="11"/>
  <c r="F38" i="11"/>
  <c r="F45" i="11"/>
  <c r="F43" i="11"/>
  <c r="F14" i="11"/>
  <c r="F76" i="11"/>
  <c r="F66" i="11"/>
  <c r="F52" i="11"/>
  <c r="F33" i="11"/>
  <c r="F11" i="11"/>
  <c r="F123" i="11" l="1"/>
  <c r="F49" i="8"/>
  <c r="F52" i="8"/>
  <c r="F34" i="8"/>
  <c r="F66" i="8"/>
  <c r="H41" i="8"/>
  <c r="H96" i="8" s="1"/>
  <c r="F41" i="8"/>
  <c r="F43" i="8"/>
  <c r="F31" i="8"/>
  <c r="F55" i="8"/>
  <c r="F39" i="8"/>
  <c r="F44" i="8"/>
  <c r="F56" i="8"/>
  <c r="F54" i="8"/>
  <c r="F35" i="8"/>
  <c r="F46" i="8"/>
  <c r="F70" i="8"/>
  <c r="F65" i="8"/>
  <c r="F86" i="8"/>
  <c r="F53" i="8"/>
  <c r="F89" i="8"/>
  <c r="F77" i="8"/>
  <c r="F28" i="8"/>
  <c r="F85" i="8"/>
  <c r="F83" i="8"/>
  <c r="F15" i="8"/>
  <c r="F74" i="8"/>
  <c r="F90" i="8"/>
  <c r="F88" i="8"/>
  <c r="F78" i="8"/>
  <c r="F91" i="8"/>
  <c r="F59" i="8"/>
  <c r="F62" i="8"/>
  <c r="F32" i="8"/>
  <c r="F18" i="8"/>
  <c r="F4" i="8"/>
  <c r="F79" i="8"/>
  <c r="F45" i="8"/>
  <c r="F75" i="8"/>
  <c r="F22" i="8"/>
  <c r="F58" i="8"/>
  <c r="F38" i="8"/>
  <c r="F48" i="8"/>
  <c r="F63" i="8"/>
  <c r="F81" i="8"/>
  <c r="F67" i="8"/>
  <c r="F69" i="8"/>
  <c r="F61" i="8"/>
  <c r="F72" i="8"/>
  <c r="F16" i="8"/>
  <c r="F93" i="8"/>
  <c r="F84" i="8"/>
  <c r="F60" i="8"/>
  <c r="F40" i="8"/>
  <c r="F33" i="8"/>
  <c r="F7" i="8"/>
  <c r="F71" i="8"/>
  <c r="F82" i="8"/>
  <c r="F11" i="8"/>
  <c r="F24" i="8"/>
  <c r="F51" i="8"/>
  <c r="F17" i="8"/>
  <c r="F13" i="8"/>
  <c r="F76" i="8"/>
  <c r="F30" i="8"/>
  <c r="F57" i="8"/>
  <c r="F10" i="8"/>
  <c r="F19" i="8"/>
  <c r="F36" i="8"/>
  <c r="F27" i="8"/>
  <c r="F23" i="8"/>
  <c r="F47" i="8"/>
  <c r="F68" i="8"/>
  <c r="F96" i="8" l="1"/>
  <c r="F5" i="4"/>
  <c r="F4" i="4"/>
  <c r="F59" i="4"/>
  <c r="F34" i="4"/>
  <c r="F53" i="4"/>
  <c r="F39" i="4"/>
  <c r="F44" i="4"/>
  <c r="F24" i="4"/>
  <c r="F18" i="4"/>
  <c r="F29" i="4"/>
  <c r="F13" i="4"/>
  <c r="F68" i="4" l="1"/>
  <c r="F51" i="1"/>
  <c r="F66" i="1"/>
  <c r="F43" i="1"/>
  <c r="F60" i="1"/>
  <c r="F56" i="1"/>
  <c r="F67" i="1"/>
  <c r="H38" i="1" l="1"/>
  <c r="F68" i="1"/>
  <c r="F65" i="1"/>
  <c r="F39" i="1"/>
  <c r="F47" i="1"/>
  <c r="F34" i="1"/>
  <c r="F22" i="1"/>
  <c r="F46" i="1"/>
  <c r="F13" i="1"/>
  <c r="F8" i="1"/>
  <c r="F30" i="1"/>
  <c r="F26" i="1"/>
  <c r="F5" i="1"/>
  <c r="F4" i="1"/>
  <c r="F69" i="1" l="1"/>
  <c r="H5" i="1"/>
  <c r="H6" i="1" l="1"/>
  <c r="H7" i="1" s="1"/>
  <c r="H66" i="4" l="1"/>
  <c r="H24" i="1"/>
  <c r="H25" i="1" s="1"/>
  <c r="H40" i="1"/>
  <c r="H67" i="4" l="1"/>
  <c r="H68" i="4"/>
  <c r="I68" i="4" s="1"/>
  <c r="I69" i="4" s="1"/>
  <c r="I4" i="4" l="1"/>
  <c r="I5" i="4"/>
  <c r="H41" i="1"/>
  <c r="H42" i="1" s="1"/>
  <c r="I48" i="4"/>
  <c r="I49" i="4"/>
  <c r="I65" i="4"/>
  <c r="I8" i="4"/>
  <c r="I58" i="4"/>
  <c r="I12" i="4"/>
  <c r="I57" i="4"/>
  <c r="I37" i="4"/>
  <c r="I21" i="4"/>
  <c r="I63" i="4"/>
  <c r="I61" i="4"/>
  <c r="I27" i="4"/>
  <c r="I62" i="4"/>
  <c r="I35" i="4"/>
  <c r="I42" i="4"/>
  <c r="I67" i="4"/>
  <c r="I30" i="4"/>
  <c r="I13" i="4"/>
  <c r="I14" i="4"/>
  <c r="I50" i="4"/>
  <c r="I60" i="4"/>
  <c r="I52" i="4"/>
  <c r="I39" i="4"/>
  <c r="I19" i="4"/>
  <c r="I28" i="4"/>
  <c r="I9" i="4"/>
  <c r="I24" i="4"/>
  <c r="I22" i="4"/>
  <c r="I31" i="4"/>
  <c r="I33" i="4"/>
  <c r="I6" i="4"/>
  <c r="I55" i="4"/>
  <c r="I25" i="4"/>
  <c r="I64" i="4"/>
  <c r="I66" i="4"/>
  <c r="I36" i="4"/>
  <c r="I41" i="4"/>
  <c r="I20" i="4"/>
  <c r="I40" i="4"/>
  <c r="I11" i="4"/>
  <c r="I23" i="4"/>
  <c r="I29" i="4"/>
  <c r="I10" i="4"/>
  <c r="I17" i="4"/>
  <c r="I43" i="4"/>
  <c r="I7" i="4"/>
  <c r="I51" i="4"/>
  <c r="I32" i="4"/>
  <c r="I18" i="4"/>
  <c r="I46" i="4"/>
  <c r="I26" i="4"/>
  <c r="I59" i="4"/>
  <c r="I15" i="4"/>
  <c r="I44" i="4"/>
  <c r="I47" i="4"/>
  <c r="I16" i="4"/>
  <c r="I34" i="4"/>
  <c r="I38" i="4"/>
  <c r="I45" i="4"/>
  <c r="I53" i="4"/>
  <c r="I54" i="4"/>
  <c r="I56" i="4"/>
  <c r="H29" i="1" l="1"/>
  <c r="H31" i="1" l="1"/>
  <c r="H32" i="1" l="1"/>
  <c r="H33" i="1" s="1"/>
  <c r="H19" i="1"/>
  <c r="H20" i="1" l="1"/>
  <c r="H21" i="1" s="1"/>
  <c r="H14" i="1" l="1"/>
  <c r="H15" i="1" l="1"/>
  <c r="H16" i="1" s="1"/>
  <c r="H69" i="1" l="1"/>
  <c r="I69" i="1" s="1"/>
  <c r="I70" i="1" s="1"/>
  <c r="I50" i="1" l="1"/>
  <c r="I64" i="1"/>
  <c r="I10" i="1"/>
  <c r="I22" i="1"/>
  <c r="I32" i="1"/>
  <c r="I55" i="1"/>
  <c r="I18" i="1"/>
  <c r="I66" i="1"/>
  <c r="I24" i="1"/>
  <c r="I47" i="1"/>
  <c r="I13" i="1"/>
  <c r="I54" i="1"/>
  <c r="I21" i="1"/>
  <c r="I40" i="1"/>
  <c r="I46" i="1"/>
  <c r="I23" i="1"/>
  <c r="I29" i="1"/>
  <c r="I16" i="1"/>
  <c r="I7" i="1"/>
  <c r="I38" i="1"/>
  <c r="I19" i="1"/>
  <c r="I34" i="1"/>
  <c r="I44" i="1"/>
  <c r="I35" i="1"/>
  <c r="I63" i="1"/>
  <c r="I43" i="1"/>
  <c r="I42" i="1"/>
  <c r="I17" i="1"/>
  <c r="I65" i="1"/>
  <c r="I62" i="1"/>
  <c r="I27" i="1"/>
  <c r="I26" i="1"/>
  <c r="I30" i="1"/>
  <c r="I25" i="1"/>
  <c r="I41" i="1"/>
  <c r="I20" i="1"/>
  <c r="I52" i="1"/>
  <c r="I8" i="1"/>
  <c r="I53" i="1"/>
  <c r="I36" i="1"/>
  <c r="I67" i="1"/>
  <c r="I49" i="1"/>
  <c r="I4" i="1"/>
  <c r="I14" i="1"/>
  <c r="I48" i="1"/>
  <c r="I51" i="1"/>
  <c r="I15" i="1"/>
  <c r="I61" i="1"/>
  <c r="I11" i="1"/>
  <c r="I57" i="1"/>
  <c r="I39" i="1"/>
  <c r="I9" i="1"/>
  <c r="I68" i="1"/>
  <c r="I33" i="1"/>
  <c r="I37" i="1"/>
  <c r="I60" i="1"/>
  <c r="I31" i="1"/>
  <c r="I12" i="1"/>
  <c r="I28" i="1"/>
  <c r="I59" i="1"/>
  <c r="I6" i="1"/>
  <c r="I56" i="1"/>
  <c r="I45" i="1"/>
  <c r="I58" i="1"/>
  <c r="I5" i="1"/>
  <c r="I96" i="8"/>
  <c r="I97" i="8" s="1"/>
  <c r="H98" i="11"/>
  <c r="H99" i="11" l="1"/>
  <c r="H100" i="11" s="1"/>
  <c r="H123" i="11"/>
  <c r="I14" i="8"/>
  <c r="I94" i="8"/>
  <c r="I50" i="8"/>
  <c r="I64" i="8"/>
  <c r="I73" i="8"/>
  <c r="I80" i="8"/>
  <c r="I12" i="8"/>
  <c r="I26" i="8"/>
  <c r="I9" i="8"/>
  <c r="I37" i="8"/>
  <c r="I42" i="8"/>
  <c r="I20" i="8"/>
  <c r="I92" i="8"/>
  <c r="I35" i="8"/>
  <c r="I5" i="8"/>
  <c r="I52" i="8"/>
  <c r="I39" i="8"/>
  <c r="I25" i="8"/>
  <c r="I18" i="8"/>
  <c r="I41" i="8"/>
  <c r="I83" i="8"/>
  <c r="I68" i="8"/>
  <c r="I33" i="8"/>
  <c r="I31" i="8"/>
  <c r="I55" i="8"/>
  <c r="I58" i="8"/>
  <c r="I56" i="8"/>
  <c r="I85" i="8"/>
  <c r="I16" i="8"/>
  <c r="I4" i="8"/>
  <c r="I8" i="8"/>
  <c r="I27" i="8"/>
  <c r="I74" i="8"/>
  <c r="I48" i="8"/>
  <c r="I54" i="8"/>
  <c r="I70" i="8"/>
  <c r="I10" i="8"/>
  <c r="I61" i="8"/>
  <c r="I44" i="8"/>
  <c r="I66" i="8"/>
  <c r="I78" i="8"/>
  <c r="I23" i="8"/>
  <c r="I21" i="8"/>
  <c r="I84" i="8"/>
  <c r="I77" i="8"/>
  <c r="I30" i="8"/>
  <c r="I29" i="8"/>
  <c r="I36" i="8"/>
  <c r="I13" i="8"/>
  <c r="I47" i="8"/>
  <c r="I19" i="8"/>
  <c r="I32" i="8"/>
  <c r="I71" i="8"/>
  <c r="I22" i="8"/>
  <c r="I67" i="8"/>
  <c r="I75" i="8"/>
  <c r="I89" i="8"/>
  <c r="I34" i="8"/>
  <c r="I76" i="8"/>
  <c r="I15" i="8"/>
  <c r="I11" i="8"/>
  <c r="I38" i="8"/>
  <c r="I57" i="8"/>
  <c r="I72" i="8"/>
  <c r="I40" i="8"/>
  <c r="I7" i="8"/>
  <c r="I59" i="8"/>
  <c r="I69" i="8"/>
  <c r="I65" i="8"/>
  <c r="I24" i="8"/>
  <c r="I79" i="8"/>
  <c r="I28" i="8"/>
  <c r="I62" i="8"/>
  <c r="I6" i="8"/>
  <c r="I51" i="8"/>
  <c r="I43" i="8"/>
  <c r="I45" i="8"/>
  <c r="I17" i="8"/>
  <c r="I86" i="8"/>
  <c r="I81" i="8"/>
  <c r="I63" i="8"/>
  <c r="I93" i="8"/>
  <c r="I88" i="8"/>
  <c r="I46" i="8"/>
  <c r="I90" i="8"/>
  <c r="I49" i="8"/>
  <c r="I91" i="8"/>
  <c r="I82" i="8"/>
  <c r="I53" i="8"/>
  <c r="I60" i="8"/>
  <c r="I123" i="11" l="1"/>
  <c r="I124" i="11" s="1"/>
  <c r="I47" i="11" s="1"/>
  <c r="I107" i="11" l="1"/>
  <c r="I117" i="11"/>
  <c r="I95" i="15"/>
  <c r="I96" i="15" s="1"/>
  <c r="I52" i="11"/>
  <c r="I36" i="11"/>
  <c r="I27" i="11"/>
  <c r="I94" i="11"/>
  <c r="I54" i="11"/>
  <c r="I17" i="11"/>
  <c r="I70" i="11"/>
  <c r="I120" i="11"/>
  <c r="I64" i="11"/>
  <c r="I77" i="11"/>
  <c r="I108" i="11"/>
  <c r="I65" i="11"/>
  <c r="I42" i="11"/>
  <c r="I119" i="11"/>
  <c r="I84" i="11"/>
  <c r="I106" i="11"/>
  <c r="I37" i="11"/>
  <c r="I66" i="11"/>
  <c r="I34" i="11"/>
  <c r="I72" i="11"/>
  <c r="I91" i="11"/>
  <c r="I11" i="11"/>
  <c r="I86" i="11"/>
  <c r="I78" i="11"/>
  <c r="I46" i="11"/>
  <c r="I43" i="11"/>
  <c r="I92" i="11"/>
  <c r="I19" i="11"/>
  <c r="I118" i="11"/>
  <c r="I25" i="11"/>
  <c r="I45" i="11"/>
  <c r="I73" i="11"/>
  <c r="I74" i="11"/>
  <c r="I76" i="11"/>
  <c r="I114" i="11"/>
  <c r="I40" i="11"/>
  <c r="I103" i="11"/>
  <c r="I63" i="11"/>
  <c r="I75" i="11"/>
  <c r="I15" i="11"/>
  <c r="I98" i="11"/>
  <c r="I115" i="11"/>
  <c r="I41" i="11"/>
  <c r="I80" i="11"/>
  <c r="I68" i="11"/>
  <c r="I85" i="11"/>
  <c r="I30" i="11"/>
  <c r="I33" i="11"/>
  <c r="I81" i="11"/>
  <c r="I8" i="11"/>
  <c r="I31" i="11"/>
  <c r="I69" i="11"/>
  <c r="I97" i="11"/>
  <c r="I38" i="11"/>
  <c r="I110" i="11"/>
  <c r="I56" i="11"/>
  <c r="I112" i="11"/>
  <c r="I62" i="11"/>
  <c r="I29" i="11"/>
  <c r="I99" i="11"/>
  <c r="I44" i="11"/>
  <c r="I6" i="11"/>
  <c r="I39" i="11"/>
  <c r="I14" i="11"/>
  <c r="I9" i="11"/>
  <c r="I104" i="11"/>
  <c r="I61" i="11"/>
  <c r="I57" i="11"/>
  <c r="I111" i="11"/>
  <c r="I53" i="11"/>
  <c r="I113" i="11"/>
  <c r="I58" i="11"/>
  <c r="I116" i="11"/>
  <c r="I28" i="11"/>
  <c r="I109" i="11"/>
  <c r="I87" i="11"/>
  <c r="I67" i="11"/>
  <c r="I4" i="11"/>
  <c r="I79" i="11"/>
  <c r="I122" i="11"/>
  <c r="I7" i="11"/>
  <c r="I22" i="11"/>
  <c r="I51" i="11"/>
  <c r="I5" i="11"/>
  <c r="I89" i="11"/>
  <c r="I93" i="11"/>
  <c r="I71" i="11"/>
  <c r="I83" i="11"/>
  <c r="I105" i="11"/>
  <c r="I21" i="11"/>
  <c r="I95" i="11"/>
  <c r="I32" i="11"/>
  <c r="I121" i="11"/>
  <c r="I82" i="11"/>
  <c r="I50" i="11"/>
  <c r="I59" i="11"/>
  <c r="I18" i="11"/>
  <c r="I16" i="11"/>
  <c r="I48" i="11"/>
  <c r="I88" i="11"/>
  <c r="I13" i="11"/>
  <c r="I49" i="11"/>
  <c r="I102" i="11"/>
  <c r="I12" i="11"/>
  <c r="I10" i="11"/>
  <c r="I60" i="11"/>
  <c r="I35" i="11"/>
  <c r="I100" i="11"/>
  <c r="I55" i="11"/>
  <c r="I90" i="11"/>
  <c r="I96" i="11"/>
  <c r="I101" i="11"/>
  <c r="I23" i="11"/>
  <c r="I20" i="11"/>
  <c r="I24" i="11"/>
  <c r="I26" i="11"/>
  <c r="I35" i="15" l="1"/>
  <c r="I60" i="15"/>
  <c r="I93" i="15"/>
  <c r="I51" i="15"/>
  <c r="I26" i="15"/>
  <c r="I61" i="15"/>
  <c r="I45" i="15"/>
  <c r="I23" i="15"/>
  <c r="I76" i="15"/>
  <c r="I41" i="15"/>
  <c r="I19" i="15"/>
  <c r="I77" i="15"/>
  <c r="I40" i="15"/>
  <c r="I20" i="15"/>
  <c r="I80" i="15"/>
  <c r="I89" i="15"/>
  <c r="I37" i="15"/>
  <c r="I14" i="15"/>
  <c r="I85" i="15"/>
  <c r="I36" i="15"/>
  <c r="I38" i="15"/>
  <c r="I53" i="15"/>
  <c r="I86" i="15"/>
  <c r="I56" i="15"/>
  <c r="I79" i="15"/>
  <c r="I9" i="15"/>
  <c r="I73" i="15"/>
  <c r="I42" i="15"/>
  <c r="I59" i="15"/>
  <c r="I33" i="15"/>
  <c r="I11" i="15"/>
  <c r="I34" i="15"/>
  <c r="I92" i="15"/>
  <c r="I84" i="15"/>
  <c r="I66" i="15"/>
  <c r="I62" i="15"/>
  <c r="I78" i="15"/>
  <c r="I81" i="15"/>
  <c r="I7" i="15"/>
  <c r="I71" i="15"/>
  <c r="I13" i="15"/>
  <c r="I82" i="15"/>
  <c r="I12" i="15"/>
  <c r="I64" i="15"/>
  <c r="I48" i="15"/>
  <c r="I39" i="15"/>
  <c r="I65" i="15"/>
  <c r="I74" i="15"/>
  <c r="I21" i="15"/>
  <c r="I49" i="15"/>
  <c r="I69" i="15"/>
  <c r="I68" i="15"/>
  <c r="I8" i="15"/>
  <c r="I18" i="15"/>
  <c r="I75" i="15"/>
  <c r="I22" i="15"/>
  <c r="I44" i="15"/>
  <c r="I47" i="15"/>
  <c r="I24" i="15"/>
  <c r="I4" i="15"/>
  <c r="I46" i="15"/>
  <c r="I16" i="15"/>
  <c r="I43" i="15"/>
  <c r="I52" i="15"/>
  <c r="I6" i="15"/>
  <c r="I5" i="15"/>
  <c r="I72" i="15"/>
  <c r="I67" i="15"/>
  <c r="I50" i="15"/>
  <c r="I70" i="15"/>
  <c r="I55" i="15"/>
  <c r="I15" i="15"/>
  <c r="I10" i="15"/>
  <c r="I63" i="15"/>
  <c r="I17" i="15"/>
  <c r="I25" i="15"/>
  <c r="I27" i="15"/>
  <c r="I29" i="15"/>
  <c r="I83" i="15"/>
  <c r="I90" i="15"/>
  <c r="I54" i="15"/>
  <c r="I88" i="15"/>
  <c r="I28" i="15"/>
  <c r="I30" i="15"/>
  <c r="I58" i="15"/>
  <c r="I87" i="15"/>
  <c r="I31" i="15"/>
  <c r="I94" i="15"/>
  <c r="I57" i="15"/>
  <c r="I91" i="15"/>
  <c r="I32" i="15"/>
  <c r="H5" i="16"/>
  <c r="H6" i="16" s="1"/>
  <c r="H7" i="16" s="1"/>
  <c r="H126" i="16" l="1"/>
  <c r="I126" i="16" s="1"/>
  <c r="I127" i="16" s="1"/>
  <c r="I85" i="16" l="1"/>
  <c r="I79" i="16"/>
  <c r="I9" i="16"/>
  <c r="I6" i="16"/>
  <c r="I69" i="16"/>
  <c r="I71" i="16"/>
  <c r="I19" i="16"/>
  <c r="I96" i="16"/>
  <c r="I110" i="16"/>
  <c r="I117" i="16"/>
  <c r="I37" i="16"/>
  <c r="I61" i="16"/>
  <c r="I88" i="16"/>
  <c r="I115" i="16"/>
  <c r="I119" i="16"/>
  <c r="I49" i="16"/>
  <c r="I13" i="16"/>
  <c r="I116" i="16"/>
  <c r="I60" i="16"/>
  <c r="I56" i="16"/>
  <c r="I51" i="16"/>
  <c r="I121" i="16"/>
  <c r="I123" i="16"/>
  <c r="I77" i="16"/>
  <c r="I93" i="16"/>
  <c r="I107" i="16"/>
  <c r="I33" i="16"/>
  <c r="I101" i="16"/>
  <c r="I53" i="16"/>
  <c r="I68" i="16"/>
  <c r="I67" i="16"/>
  <c r="I21" i="16"/>
  <c r="I109" i="16"/>
  <c r="I62" i="16"/>
  <c r="I91" i="16"/>
  <c r="I90" i="16"/>
  <c r="I114" i="16"/>
  <c r="I111" i="16"/>
  <c r="I70" i="16"/>
  <c r="I124" i="16"/>
  <c r="I48" i="16"/>
  <c r="I105" i="16"/>
  <c r="I76" i="16"/>
  <c r="I81" i="16"/>
  <c r="I54" i="16"/>
  <c r="I32" i="16"/>
  <c r="I41" i="16"/>
  <c r="I118" i="16"/>
  <c r="I55" i="16"/>
  <c r="I99" i="16"/>
  <c r="I8" i="16"/>
  <c r="I52" i="16"/>
  <c r="I89" i="16"/>
  <c r="I102" i="16"/>
  <c r="I25" i="16"/>
  <c r="I72" i="16"/>
  <c r="I29" i="16"/>
  <c r="I5" i="16"/>
  <c r="I35" i="16"/>
  <c r="I75" i="16"/>
  <c r="I108" i="16"/>
  <c r="I103" i="16"/>
  <c r="I125" i="16"/>
  <c r="I82" i="16"/>
  <c r="I11" i="16"/>
  <c r="I39" i="16"/>
  <c r="I73" i="16"/>
  <c r="I94" i="16"/>
  <c r="I4" i="16"/>
  <c r="I83" i="16"/>
  <c r="I43" i="16"/>
  <c r="I113" i="16"/>
  <c r="I64" i="16"/>
  <c r="I38" i="16"/>
  <c r="I16" i="16"/>
  <c r="I122" i="16"/>
  <c r="I86" i="16"/>
  <c r="I98" i="16"/>
  <c r="I95" i="16"/>
  <c r="I7" i="16"/>
  <c r="I63" i="16"/>
  <c r="I106" i="16"/>
  <c r="I22" i="16"/>
  <c r="I92" i="16"/>
  <c r="I58" i="16"/>
  <c r="I80" i="16"/>
  <c r="I57" i="16"/>
  <c r="I26" i="16"/>
  <c r="I84" i="16"/>
  <c r="I10" i="16"/>
  <c r="I78" i="16"/>
  <c r="I112" i="16"/>
  <c r="I104" i="16"/>
  <c r="I74" i="16"/>
  <c r="I46" i="16"/>
  <c r="I50" i="16"/>
  <c r="I100" i="16"/>
  <c r="I87" i="16"/>
  <c r="I17" i="16"/>
  <c r="I120" i="16"/>
  <c r="I65" i="16"/>
  <c r="I59" i="16"/>
  <c r="I97" i="16"/>
  <c r="I12" i="16"/>
  <c r="I14" i="16"/>
  <c r="I15" i="16"/>
  <c r="I18" i="16"/>
  <c r="I20" i="16"/>
  <c r="I23" i="16"/>
  <c r="I24" i="16"/>
  <c r="I27" i="16"/>
  <c r="I28" i="16"/>
  <c r="I31" i="16"/>
  <c r="I30" i="16"/>
  <c r="I36" i="16"/>
  <c r="I34" i="16"/>
  <c r="I40" i="16"/>
  <c r="I42" i="16"/>
  <c r="I44" i="16"/>
  <c r="I45" i="16"/>
  <c r="I47" i="16"/>
</calcChain>
</file>

<file path=xl/sharedStrings.xml><?xml version="1.0" encoding="utf-8"?>
<sst xmlns="http://schemas.openxmlformats.org/spreadsheetml/2006/main" count="1042" uniqueCount="404">
  <si>
    <t>Grupp</t>
  </si>
  <si>
    <t>Arrangörs-</t>
  </si>
  <si>
    <t>Lagets reskostnad</t>
  </si>
  <si>
    <t>Domarnas reskostnad</t>
  </si>
  <si>
    <t>Betala/</t>
  </si>
  <si>
    <t>Lag</t>
  </si>
  <si>
    <t>Förenings-ID</t>
  </si>
  <si>
    <t>steg 1</t>
  </si>
  <si>
    <t>bidrag</t>
  </si>
  <si>
    <t>Avstånd tor</t>
  </si>
  <si>
    <t>Kostnad</t>
  </si>
  <si>
    <t>Total</t>
  </si>
  <si>
    <t>Per lag</t>
  </si>
  <si>
    <t>Tillgodo</t>
  </si>
  <si>
    <t>Kommentarer</t>
  </si>
  <si>
    <t>Skånela IF</t>
  </si>
  <si>
    <t>Hammarby IF HF</t>
  </si>
  <si>
    <t>Gökstens BK</t>
  </si>
  <si>
    <t>Borlänge HK</t>
  </si>
  <si>
    <t>GF Kroppskultur</t>
  </si>
  <si>
    <t>Norrköpings KvIK</t>
  </si>
  <si>
    <t>VästeråsIrsta HF</t>
  </si>
  <si>
    <t>Skåre HK</t>
  </si>
  <si>
    <t>IK Baltichov</t>
  </si>
  <si>
    <t>Kungsängens SK</t>
  </si>
  <si>
    <t>IK Sävehof</t>
  </si>
  <si>
    <t>Årsta AIK HF</t>
  </si>
  <si>
    <t>HK eRPing</t>
  </si>
  <si>
    <t>Härnösands HK</t>
  </si>
  <si>
    <t>IF Hellton Karlstad</t>
  </si>
  <si>
    <t>LIF Lindesberg</t>
  </si>
  <si>
    <t>Uppsala HK</t>
  </si>
  <si>
    <t>Halmstad HF</t>
  </si>
  <si>
    <t>Skara HF</t>
  </si>
  <si>
    <t>Kungälvs HK</t>
  </si>
  <si>
    <t>Enköpings HF</t>
  </si>
  <si>
    <t>Gustavsbergs IF HK</t>
  </si>
  <si>
    <t>Kärra HF</t>
  </si>
  <si>
    <t>Eslövs IK</t>
  </si>
  <si>
    <t>IK Bolton</t>
  </si>
  <si>
    <t>Önnereds HK</t>
  </si>
  <si>
    <t>Skövde HF</t>
  </si>
  <si>
    <t>H43 Lund HF</t>
  </si>
  <si>
    <t>HK Malmö</t>
  </si>
  <si>
    <t>HK Aranäs</t>
  </si>
  <si>
    <t>Alingsås HK</t>
  </si>
  <si>
    <t>IFK Tumba HK</t>
  </si>
  <si>
    <t>IF Kristianstad</t>
  </si>
  <si>
    <t>BK Heid</t>
  </si>
  <si>
    <t>Skogås HK</t>
  </si>
  <si>
    <t>Kävlinge HK</t>
  </si>
  <si>
    <t>Höörs HK H 65</t>
  </si>
  <si>
    <t>IK Lågan</t>
  </si>
  <si>
    <t>Torslanda HK</t>
  </si>
  <si>
    <t>Spånga HK</t>
  </si>
  <si>
    <t>HK Ankaret</t>
  </si>
  <si>
    <t>OV Helsingborg HK</t>
  </si>
  <si>
    <t>IF Hallby HK</t>
  </si>
  <si>
    <t>Tyresö Handboll</t>
  </si>
  <si>
    <t>Kostnadsfördelning USM F18 steg 1</t>
  </si>
  <si>
    <t>Genomsnittskostnad:</t>
  </si>
  <si>
    <t>Skuru IK</t>
  </si>
  <si>
    <t>Eskilstuna Guif IF</t>
  </si>
  <si>
    <t>GT Söder HK</t>
  </si>
  <si>
    <t>Huddinge HK</t>
  </si>
  <si>
    <t>AIK</t>
  </si>
  <si>
    <t>Åkersberga HK</t>
  </si>
  <si>
    <t>Lidingö SK</t>
  </si>
  <si>
    <t>HK Silwing-Troja</t>
  </si>
  <si>
    <t>RP IF Linköping</t>
  </si>
  <si>
    <t>Sollentuna HK</t>
  </si>
  <si>
    <t>Örebro SK HK Dam</t>
  </si>
  <si>
    <t>Täby HBK</t>
  </si>
  <si>
    <t>Mölndals HF</t>
  </si>
  <si>
    <t>Lödde Vikings HK</t>
  </si>
  <si>
    <t>Backa HK</t>
  </si>
  <si>
    <t>Mörrums GOIS HK</t>
  </si>
  <si>
    <t>Åhus Handboll</t>
  </si>
  <si>
    <t>Ystads IF HF</t>
  </si>
  <si>
    <t>Kristianstad HK</t>
  </si>
  <si>
    <t>Lugi HF 1</t>
  </si>
  <si>
    <t>Tibro HK</t>
  </si>
  <si>
    <t>Växjö HF</t>
  </si>
  <si>
    <t>Särökometernas HK</t>
  </si>
  <si>
    <t>IFK Kristianstad</t>
  </si>
  <si>
    <t>Stenungsunds HK</t>
  </si>
  <si>
    <t>Kostnadsfördelning USM P18 steg 1</t>
  </si>
  <si>
    <t>HK Cliff</t>
  </si>
  <si>
    <t>Norrköpings HK</t>
  </si>
  <si>
    <t>Västerviks HF</t>
  </si>
  <si>
    <t>Brännans HF</t>
  </si>
  <si>
    <t>Täby Centrum HK</t>
  </si>
  <si>
    <t>HK Skövde</t>
  </si>
  <si>
    <t>Örebros SK HK Herr</t>
  </si>
  <si>
    <t>Anderstorps SK</t>
  </si>
  <si>
    <t>KFUM Trollhättan</t>
  </si>
  <si>
    <t>Lunds HS Lejon</t>
  </si>
  <si>
    <t>Karlshamns HF</t>
  </si>
  <si>
    <t>Vinslövs HK</t>
  </si>
  <si>
    <t>Eslövs HF</t>
  </si>
  <si>
    <t>Redbergslids IK</t>
  </si>
  <si>
    <t>HF SIF</t>
  </si>
  <si>
    <t>11559</t>
  </si>
  <si>
    <t>40068</t>
  </si>
  <si>
    <t>1772</t>
  </si>
  <si>
    <t>2796</t>
  </si>
  <si>
    <t>11423</t>
  </si>
  <si>
    <t>11532</t>
  </si>
  <si>
    <t>2658</t>
  </si>
  <si>
    <t>11482</t>
  </si>
  <si>
    <t>11542</t>
  </si>
  <si>
    <t>11553</t>
  </si>
  <si>
    <t>3650</t>
  </si>
  <si>
    <t>11438</t>
  </si>
  <si>
    <t>26679</t>
  </si>
  <si>
    <t>39622</t>
  </si>
  <si>
    <t>11346</t>
  </si>
  <si>
    <t>29100</t>
  </si>
  <si>
    <t>11437</t>
  </si>
  <si>
    <t>45454</t>
  </si>
  <si>
    <t>11555</t>
  </si>
  <si>
    <t>11439</t>
  </si>
  <si>
    <t>11477</t>
  </si>
  <si>
    <t>27415</t>
  </si>
  <si>
    <t>11522</t>
  </si>
  <si>
    <t>11455</t>
  </si>
  <si>
    <t>32650</t>
  </si>
  <si>
    <t>11493</t>
  </si>
  <si>
    <t>28344</t>
  </si>
  <si>
    <t>37257</t>
  </si>
  <si>
    <t>23451</t>
  </si>
  <si>
    <t>11256</t>
  </si>
  <si>
    <t>29318</t>
  </si>
  <si>
    <t>40696</t>
  </si>
  <si>
    <t>29197</t>
  </si>
  <si>
    <t>11298</t>
  </si>
  <si>
    <t>31719</t>
  </si>
  <si>
    <t>31064</t>
  </si>
  <si>
    <t>36746</t>
  </si>
  <si>
    <t>29244</t>
  </si>
  <si>
    <t>11526</t>
  </si>
  <si>
    <t>39265</t>
  </si>
  <si>
    <t>11408</t>
  </si>
  <si>
    <t>11297</t>
  </si>
  <si>
    <t>11305</t>
  </si>
  <si>
    <t>51071</t>
  </si>
  <si>
    <t>2269</t>
  </si>
  <si>
    <t>11270</t>
  </si>
  <si>
    <t>11342</t>
  </si>
  <si>
    <t>11290</t>
  </si>
  <si>
    <t>20835</t>
  </si>
  <si>
    <t>11414</t>
  </si>
  <si>
    <t>28899</t>
  </si>
  <si>
    <t>11240</t>
  </si>
  <si>
    <t>11411</t>
  </si>
  <si>
    <t>28016</t>
  </si>
  <si>
    <t>45765</t>
  </si>
  <si>
    <t>34930</t>
  </si>
  <si>
    <t>43475</t>
  </si>
  <si>
    <t>44209</t>
  </si>
  <si>
    <t>21667</t>
  </si>
  <si>
    <t>11523</t>
  </si>
  <si>
    <t>11368</t>
  </si>
  <si>
    <t>45569</t>
  </si>
  <si>
    <t>11507</t>
  </si>
  <si>
    <t>11347</t>
  </si>
  <si>
    <t>11338</t>
  </si>
  <si>
    <t>11327</t>
  </si>
  <si>
    <t>3344</t>
  </si>
  <si>
    <t>11481</t>
  </si>
  <si>
    <t>Gimonäs Umeå IF</t>
  </si>
  <si>
    <t>Bodens BK HF</t>
  </si>
  <si>
    <t>Borlänge HK 1</t>
  </si>
  <si>
    <t>Strands IF</t>
  </si>
  <si>
    <t>Eskilstuna Guif IF 2</t>
  </si>
  <si>
    <t>Vassunda IF</t>
  </si>
  <si>
    <t>Borlänge HK 2</t>
  </si>
  <si>
    <t>Enköpings HF 1</t>
  </si>
  <si>
    <t>Ludvika HF</t>
  </si>
  <si>
    <t>Eskilstuna Guif IF 1</t>
  </si>
  <si>
    <t>Sannadals SK</t>
  </si>
  <si>
    <t>Kiruna HK</t>
  </si>
  <si>
    <t>Rimbo HK Roslagen</t>
  </si>
  <si>
    <t>VästeråsIrsta HF 1</t>
  </si>
  <si>
    <t>IFK Skövde HK 1</t>
  </si>
  <si>
    <t>Vallentuna HK</t>
  </si>
  <si>
    <t>IFK Nyköping</t>
  </si>
  <si>
    <t>Täby HBK 2</t>
  </si>
  <si>
    <t>Vintrosa IS</t>
  </si>
  <si>
    <t>Kungälvs HK 1</t>
  </si>
  <si>
    <t>HK Varberg</t>
  </si>
  <si>
    <t>IK Cyrus</t>
  </si>
  <si>
    <t>Ystads IF HF 1</t>
  </si>
  <si>
    <t>IK Sävehof 1</t>
  </si>
  <si>
    <t>Ljunghusens HK</t>
  </si>
  <si>
    <t>HK Aranäs blå</t>
  </si>
  <si>
    <t>Skara HK</t>
  </si>
  <si>
    <t>Lugi HF 2</t>
  </si>
  <si>
    <t>Strömstad HK</t>
  </si>
  <si>
    <t>Redbergslids IK 2</t>
  </si>
  <si>
    <t>IFK Skövde HK 2</t>
  </si>
  <si>
    <t>Lysekils HK</t>
  </si>
  <si>
    <t>Ystads IF HF 2</t>
  </si>
  <si>
    <t>IK Sävehof 2</t>
  </si>
  <si>
    <t>HK Aranäs vit</t>
  </si>
  <si>
    <t>HK Country</t>
  </si>
  <si>
    <t>IFK Bankeryd</t>
  </si>
  <si>
    <t>IFK Ystad HK</t>
  </si>
  <si>
    <t>IK Sund</t>
  </si>
  <si>
    <t>Önnereds HK 2</t>
  </si>
  <si>
    <t>IFK Bankeryd 2</t>
  </si>
  <si>
    <t>IFK Malmö HF</t>
  </si>
  <si>
    <t>Önnereds HK 1</t>
  </si>
  <si>
    <t>Stenungsunds HK Röd</t>
  </si>
  <si>
    <t>Redbergslids IK 1</t>
  </si>
  <si>
    <t>IFK Malmö HF Vit</t>
  </si>
  <si>
    <t>Lugi HF 3</t>
  </si>
  <si>
    <t>Kostnadsfördelning USM P16 steg 1</t>
  </si>
  <si>
    <t>Strömnäs GIF HK</t>
  </si>
  <si>
    <t>Kostnadsfördelning USM F16 steg 1</t>
  </si>
  <si>
    <t>Uppsala HK 1</t>
  </si>
  <si>
    <t>Stockholmspolisens IF HF</t>
  </si>
  <si>
    <t>Ludvika HF 1</t>
  </si>
  <si>
    <t>Ludvika HF 2</t>
  </si>
  <si>
    <t>IFK Strängnäs</t>
  </si>
  <si>
    <t>IF Hallby HK 2</t>
  </si>
  <si>
    <t>Djurgårdshof IK</t>
  </si>
  <si>
    <t>Mantorps IF HF</t>
  </si>
  <si>
    <t>HK Lidköping</t>
  </si>
  <si>
    <t>Sävar IK</t>
  </si>
  <si>
    <t>Huddinge HK 1</t>
  </si>
  <si>
    <t>Falu HK</t>
  </si>
  <si>
    <t>Vadstena HF</t>
  </si>
  <si>
    <t>Edsbyns IF HF</t>
  </si>
  <si>
    <t>Alingsås HK 1</t>
  </si>
  <si>
    <t>Gökstens BK 1</t>
  </si>
  <si>
    <t>Torslanda HK Blå</t>
  </si>
  <si>
    <t>Redbergslids IK Blå</t>
  </si>
  <si>
    <t>Kungälvs HK 2</t>
  </si>
  <si>
    <t>Skövde HF Röd</t>
  </si>
  <si>
    <t>IF Hallby HK 1</t>
  </si>
  <si>
    <t>IK Baltichov 1</t>
  </si>
  <si>
    <t>Tollarps IF F15</t>
  </si>
  <si>
    <t>Kvibergs HK</t>
  </si>
  <si>
    <t>KFUM Kalmar HK</t>
  </si>
  <si>
    <t>Kristianstad HK 1</t>
  </si>
  <si>
    <t>IFK Kristianstad 1</t>
  </si>
  <si>
    <t>Backa HK 1</t>
  </si>
  <si>
    <t>Torslanda HK Röd</t>
  </si>
  <si>
    <t>Stavsten HK Ungdom</t>
  </si>
  <si>
    <t>Redbergslids IK Vit</t>
  </si>
  <si>
    <t>IFK Malmö HF Gul</t>
  </si>
  <si>
    <t>Eksjö BK</t>
  </si>
  <si>
    <t>40516</t>
  </si>
  <si>
    <t>37170</t>
  </si>
  <si>
    <t>3660</t>
  </si>
  <si>
    <t>3860</t>
  </si>
  <si>
    <t>4337</t>
  </si>
  <si>
    <t>11243</t>
  </si>
  <si>
    <t>3518</t>
  </si>
  <si>
    <t>19893</t>
  </si>
  <si>
    <t>11479</t>
  </si>
  <si>
    <t>11456</t>
  </si>
  <si>
    <t>27211</t>
  </si>
  <si>
    <t>2292</t>
  </si>
  <si>
    <t>11306</t>
  </si>
  <si>
    <t>4420</t>
  </si>
  <si>
    <t>37129</t>
  </si>
  <si>
    <t>11345</t>
  </si>
  <si>
    <t>11521</t>
  </si>
  <si>
    <t>11230</t>
  </si>
  <si>
    <t>1992</t>
  </si>
  <si>
    <t>11497</t>
  </si>
  <si>
    <t>11363</t>
  </si>
  <si>
    <t>32717</t>
  </si>
  <si>
    <t>23792</t>
  </si>
  <si>
    <t>24859</t>
  </si>
  <si>
    <t>36046</t>
  </si>
  <si>
    <t>Bollstanäs SK</t>
  </si>
  <si>
    <t>41529</t>
  </si>
  <si>
    <t>11382</t>
  </si>
  <si>
    <t>1526</t>
  </si>
  <si>
    <t>Falköpings AIK HK</t>
  </si>
  <si>
    <t>39753</t>
  </si>
  <si>
    <t>11467</t>
  </si>
  <si>
    <t>Habo HK</t>
  </si>
  <si>
    <t>26059</t>
  </si>
  <si>
    <t>Haninge HK</t>
  </si>
  <si>
    <t>HK Järnvägen</t>
  </si>
  <si>
    <t>11509</t>
  </si>
  <si>
    <t>11489</t>
  </si>
  <si>
    <t>IFK Hammarö</t>
  </si>
  <si>
    <t>11353</t>
  </si>
  <si>
    <t>Kalix HK</t>
  </si>
  <si>
    <t>38614</t>
  </si>
  <si>
    <t>11393</t>
  </si>
  <si>
    <t>11350</t>
  </si>
  <si>
    <t>50741</t>
  </si>
  <si>
    <t>2922</t>
  </si>
  <si>
    <t>11276</t>
  </si>
  <si>
    <t>Sikeå SK</t>
  </si>
  <si>
    <t>44869</t>
  </si>
  <si>
    <t>45754</t>
  </si>
  <si>
    <t>3868</t>
  </si>
  <si>
    <t>Sundsvall HK</t>
  </si>
  <si>
    <t>11560</t>
  </si>
  <si>
    <t>3967</t>
  </si>
  <si>
    <t>4098</t>
  </si>
  <si>
    <t>Torsby IK</t>
  </si>
  <si>
    <t>Vetlanda HF</t>
  </si>
  <si>
    <t>11405</t>
  </si>
  <si>
    <t>43601</t>
  </si>
  <si>
    <t>Kostnadsfördelning USM P14 steg 1</t>
  </si>
  <si>
    <t>Skå IK</t>
  </si>
  <si>
    <t>Täby HBK 1</t>
  </si>
  <si>
    <t>Brännans HF 1</t>
  </si>
  <si>
    <t>HK Ankaret 1</t>
  </si>
  <si>
    <t>H43 Lund HF 2</t>
  </si>
  <si>
    <t>HK Ankaret 2</t>
  </si>
  <si>
    <t>Kostnadsfördelning USM F14 steg 1</t>
  </si>
  <si>
    <t>Härnösands HK 1</t>
  </si>
  <si>
    <t>RP IF Linköping Vit</t>
  </si>
  <si>
    <t>Hammarby IF HF 2</t>
  </si>
  <si>
    <t>RP IF Linköping Röd</t>
  </si>
  <si>
    <t>Härnösands HK 2</t>
  </si>
  <si>
    <t>Skåre HK 1</t>
  </si>
  <si>
    <t>BK Heid Röd</t>
  </si>
  <si>
    <t>IF Hallby HK Vit</t>
  </si>
  <si>
    <t>IF Hallby HK Blå</t>
  </si>
  <si>
    <t>BK Heid Svart</t>
  </si>
  <si>
    <t>H43 Lund HF 1</t>
  </si>
  <si>
    <t>IFK Malmö HF Blå</t>
  </si>
  <si>
    <t>HK Aranäs gul</t>
  </si>
  <si>
    <t>Torslanda HK Vit</t>
  </si>
  <si>
    <t>HK Halmstad</t>
  </si>
  <si>
    <t>Rosendals IK</t>
  </si>
  <si>
    <t>HF Karlskrona</t>
  </si>
  <si>
    <t>Alfta GIF Handboll</t>
  </si>
  <si>
    <t>Sundsvalls HK</t>
  </si>
  <si>
    <t>Skuru IK 2</t>
  </si>
  <si>
    <t>Skuru IK 1</t>
  </si>
  <si>
    <t>Ala IF</t>
  </si>
  <si>
    <t>IF Hellton</t>
  </si>
  <si>
    <t>IFK Mockfjärd/ Nås</t>
  </si>
  <si>
    <t>Hanninge HK</t>
  </si>
  <si>
    <t>Hammarby IF HF 1</t>
  </si>
  <si>
    <t>Gustafs GoIF</t>
  </si>
  <si>
    <t>Arbrå HK</t>
  </si>
  <si>
    <t xml:space="preserve">Skåre HK </t>
  </si>
  <si>
    <t>Örebro SK U</t>
  </si>
  <si>
    <t>Skövde HF 1</t>
  </si>
  <si>
    <t>Halmstad HF Svart</t>
  </si>
  <si>
    <t>Stenungsunds HK Vit</t>
  </si>
  <si>
    <t xml:space="preserve">Stenungsunds HK </t>
  </si>
  <si>
    <t>GF Kroppskultur 1</t>
  </si>
  <si>
    <t>GF Kroppskultur 2</t>
  </si>
  <si>
    <t>Skövde HF 2</t>
  </si>
  <si>
    <t xml:space="preserve">KFUM Lundagård </t>
  </si>
  <si>
    <t>Halmstad HF Röd</t>
  </si>
  <si>
    <t>HK Guldkroken Hjo</t>
  </si>
  <si>
    <t>KFUM IK Ulricehamn</t>
  </si>
  <si>
    <t xml:space="preserve">AIK </t>
  </si>
  <si>
    <t>IFK Bankeryd 1</t>
  </si>
  <si>
    <t>Örebros SK U</t>
  </si>
  <si>
    <t>Åhus Handboll Röd</t>
  </si>
  <si>
    <t xml:space="preserve">Stavsten HK U </t>
  </si>
  <si>
    <t>HK eRPing Röd</t>
  </si>
  <si>
    <t>IF Kristianstad Orange</t>
  </si>
  <si>
    <t>Åhus Handboll Blå</t>
  </si>
  <si>
    <t xml:space="preserve">LIF Lindesberg </t>
  </si>
  <si>
    <t>Örebro SK U 1</t>
  </si>
  <si>
    <t>Örebro SK U 2</t>
  </si>
  <si>
    <t>Avesta Brovallen HF</t>
  </si>
  <si>
    <t>IFK Nyköping 2</t>
  </si>
  <si>
    <t>IFK Nyköping 1</t>
  </si>
  <si>
    <t>Sollefteå HK</t>
  </si>
  <si>
    <t>Enköping HF</t>
  </si>
  <si>
    <t>Vinstrosa IS</t>
  </si>
  <si>
    <t>HK Bollebygd</t>
  </si>
  <si>
    <t xml:space="preserve">Halmstad HF </t>
  </si>
  <si>
    <t>H 78 Sölvesborg</t>
  </si>
  <si>
    <t xml:space="preserve">Åhus Handboll </t>
  </si>
  <si>
    <t>KFUM Ulricehamn</t>
  </si>
  <si>
    <t>IFK Tumba HK Blå</t>
  </si>
  <si>
    <t>Spånga HK 1</t>
  </si>
  <si>
    <t>Spånga HK 2</t>
  </si>
  <si>
    <t>Nordmalings HF</t>
  </si>
  <si>
    <t>Gökstens BK 2</t>
  </si>
  <si>
    <t>Skövde HF Svart</t>
  </si>
  <si>
    <t>Norrfjärdens IF</t>
  </si>
  <si>
    <t>Marks HK</t>
  </si>
  <si>
    <t>Veberöds HK</t>
  </si>
  <si>
    <t xml:space="preserve">Kiruna HK </t>
  </si>
  <si>
    <t>Bålsta IF</t>
  </si>
  <si>
    <t>IFK Tumba HK Vit</t>
  </si>
  <si>
    <t>KFUM Lundagård</t>
  </si>
  <si>
    <t>Tollarps IF</t>
  </si>
  <si>
    <t xml:space="preserve">H43 Lund HF </t>
  </si>
  <si>
    <t xml:space="preserve">IFK Kristianstad </t>
  </si>
  <si>
    <t>Stavstens HK</t>
  </si>
  <si>
    <t>Spårvägens HF</t>
  </si>
  <si>
    <t>Ystad IF HF 1</t>
  </si>
  <si>
    <t>HK Brätte arrangör, deltog ej med lag</t>
  </si>
  <si>
    <t>Ystad IF HF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</si>
</sst>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right" vertical="top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7283E81D-1126-4B3A-865B-FA92F47B5885}"/>
  </cellStyles>
  <dxfs count="1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67F3-1F11-DA40-8793-CBC57A54A1D5}">
  <dimension ref="A1:M69"/>
  <sheetViews>
    <sheetView tabSelected="1" zoomScaleNormal="100" workbookViewId="0">
      <selection activeCell="A20" sqref="A20"/>
    </sheetView>
  </sheetViews>
  <sheetFormatPr defaultColWidth="8.85546875" defaultRowHeight="15" customHeight="1" x14ac:dyDescent="0.25"/>
  <cols>
    <col min="1" max="1" width="19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1" width="10.140625" style="2" bestFit="1" customWidth="1"/>
    <col min="12" max="16384" width="8.85546875" style="2"/>
  </cols>
  <sheetData>
    <row r="1" spans="1:13" ht="31.5" x14ac:dyDescent="0.25">
      <c r="A1" s="7" t="s">
        <v>86</v>
      </c>
      <c r="J1" s="15"/>
    </row>
    <row r="2" spans="1:13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  <c r="M2" s="3"/>
    </row>
    <row r="3" spans="1:13" ht="15" customHeight="1" x14ac:dyDescent="0.25">
      <c r="A3" s="1" t="s">
        <v>5</v>
      </c>
      <c r="B3" s="1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3" ht="15" customHeight="1" x14ac:dyDescent="0.25">
      <c r="A4" s="20" t="s">
        <v>101</v>
      </c>
      <c r="B4" s="52" t="s">
        <v>169</v>
      </c>
      <c r="C4" s="9">
        <v>1</v>
      </c>
      <c r="D4" s="10">
        <v>6000</v>
      </c>
      <c r="E4" s="9"/>
      <c r="F4" s="10">
        <f t="shared" ref="F4:F35" si="0">(E4*75)+D4</f>
        <v>6000</v>
      </c>
      <c r="G4" s="10">
        <v>1754</v>
      </c>
      <c r="H4" s="10">
        <f>G4/4</f>
        <v>438.5</v>
      </c>
      <c r="I4" s="10">
        <f t="shared" ref="I4:I35" si="1">F4+H4-$I$69</f>
        <v>1358.578125</v>
      </c>
      <c r="J4" s="9"/>
    </row>
    <row r="5" spans="1:13" ht="15" customHeight="1" x14ac:dyDescent="0.25">
      <c r="A5" s="28" t="s">
        <v>90</v>
      </c>
      <c r="B5" s="31" t="s">
        <v>156</v>
      </c>
      <c r="C5" s="11">
        <v>1</v>
      </c>
      <c r="D5" s="14"/>
      <c r="E5" s="11">
        <v>78</v>
      </c>
      <c r="F5" s="14">
        <f t="shared" si="0"/>
        <v>5850</v>
      </c>
      <c r="G5" s="14"/>
      <c r="H5" s="14">
        <f>H4</f>
        <v>438.5</v>
      </c>
      <c r="I5" s="12">
        <f t="shared" si="1"/>
        <v>1208.578125</v>
      </c>
      <c r="J5" s="11"/>
    </row>
    <row r="6" spans="1:13" ht="15" customHeight="1" x14ac:dyDescent="0.25">
      <c r="A6" s="27" t="s">
        <v>47</v>
      </c>
      <c r="B6" s="11">
        <v>11345</v>
      </c>
      <c r="C6" s="11">
        <v>1</v>
      </c>
      <c r="D6" s="14"/>
      <c r="E6" s="11">
        <v>117</v>
      </c>
      <c r="F6" s="14">
        <f t="shared" si="0"/>
        <v>8775</v>
      </c>
      <c r="G6" s="14"/>
      <c r="H6" s="14">
        <f>H5</f>
        <v>438.5</v>
      </c>
      <c r="I6" s="12">
        <f t="shared" si="1"/>
        <v>4133.578125</v>
      </c>
      <c r="J6" s="22"/>
    </row>
    <row r="7" spans="1:13" ht="15" customHeight="1" x14ac:dyDescent="0.25">
      <c r="A7" s="28" t="s">
        <v>93</v>
      </c>
      <c r="B7" s="31" t="s">
        <v>163</v>
      </c>
      <c r="C7" s="11">
        <v>1</v>
      </c>
      <c r="D7" s="14"/>
      <c r="E7" s="11">
        <v>37</v>
      </c>
      <c r="F7" s="14">
        <f t="shared" si="0"/>
        <v>2775</v>
      </c>
      <c r="G7" s="14"/>
      <c r="H7" s="14">
        <f>H6</f>
        <v>438.5</v>
      </c>
      <c r="I7" s="12">
        <f t="shared" si="1"/>
        <v>-1866.421875</v>
      </c>
      <c r="J7" s="11"/>
    </row>
    <row r="8" spans="1:13" ht="15" customHeight="1" x14ac:dyDescent="0.25">
      <c r="A8" s="20" t="s">
        <v>66</v>
      </c>
      <c r="B8" s="52"/>
      <c r="C8" s="9">
        <v>2</v>
      </c>
      <c r="D8" s="10">
        <v>10000</v>
      </c>
      <c r="E8" s="9"/>
      <c r="F8" s="10">
        <f t="shared" si="0"/>
        <v>10000</v>
      </c>
      <c r="G8" s="10">
        <v>1339</v>
      </c>
      <c r="H8" s="10">
        <f>G8/4</f>
        <v>334.75</v>
      </c>
      <c r="I8" s="10">
        <f t="shared" si="1"/>
        <v>5254.828125</v>
      </c>
      <c r="J8" s="9"/>
    </row>
    <row r="9" spans="1:13" ht="15" customHeight="1" x14ac:dyDescent="0.25">
      <c r="A9" s="28" t="s">
        <v>92</v>
      </c>
      <c r="B9" s="31" t="s">
        <v>161</v>
      </c>
      <c r="C9" s="11">
        <v>2</v>
      </c>
      <c r="D9" s="14"/>
      <c r="E9" s="11">
        <v>71</v>
      </c>
      <c r="F9" s="14">
        <f t="shared" si="0"/>
        <v>5325</v>
      </c>
      <c r="G9" s="14"/>
      <c r="H9" s="14">
        <f>H8</f>
        <v>334.75</v>
      </c>
      <c r="I9" s="12">
        <f t="shared" si="1"/>
        <v>579.828125</v>
      </c>
      <c r="J9" s="11"/>
    </row>
    <row r="10" spans="1:13" ht="15" customHeight="1" x14ac:dyDescent="0.25">
      <c r="A10" s="27" t="s">
        <v>49</v>
      </c>
      <c r="B10" s="11">
        <v>11438</v>
      </c>
      <c r="C10" s="11">
        <v>2</v>
      </c>
      <c r="D10" s="14"/>
      <c r="E10" s="11">
        <v>10</v>
      </c>
      <c r="F10" s="14">
        <f>(E10*75)+D10</f>
        <v>750</v>
      </c>
      <c r="G10" s="14"/>
      <c r="H10" s="14">
        <f>H9</f>
        <v>334.75</v>
      </c>
      <c r="I10" s="12">
        <f t="shared" si="1"/>
        <v>-3995.171875</v>
      </c>
      <c r="J10" s="22"/>
    </row>
    <row r="11" spans="1:13" ht="15" customHeight="1" x14ac:dyDescent="0.25">
      <c r="A11" s="28" t="s">
        <v>21</v>
      </c>
      <c r="B11" s="11">
        <v>11532</v>
      </c>
      <c r="C11" s="11">
        <v>2</v>
      </c>
      <c r="D11" s="14"/>
      <c r="E11" s="11">
        <v>23</v>
      </c>
      <c r="F11" s="14">
        <f>(E11*75)+D11</f>
        <v>1725</v>
      </c>
      <c r="G11" s="14"/>
      <c r="H11" s="14">
        <f>H10</f>
        <v>334.75</v>
      </c>
      <c r="I11" s="12">
        <f t="shared" si="1"/>
        <v>-3020.171875</v>
      </c>
      <c r="J11" s="22"/>
    </row>
    <row r="12" spans="1:13" ht="15" customHeight="1" x14ac:dyDescent="0.25">
      <c r="A12" s="43" t="s">
        <v>178</v>
      </c>
      <c r="B12" s="46">
        <v>11243</v>
      </c>
      <c r="C12" s="25">
        <v>2</v>
      </c>
      <c r="D12" s="13"/>
      <c r="E12" s="25"/>
      <c r="F12" s="13">
        <f>(E12*75)+D12</f>
        <v>0</v>
      </c>
      <c r="G12" s="13"/>
      <c r="H12" s="13">
        <v>0</v>
      </c>
      <c r="I12" s="30">
        <f t="shared" si="1"/>
        <v>-5079.921875</v>
      </c>
      <c r="J12" s="11"/>
    </row>
    <row r="13" spans="1:13" ht="15" customHeight="1" x14ac:dyDescent="0.25">
      <c r="A13" s="18" t="s">
        <v>35</v>
      </c>
      <c r="B13" s="52" t="s">
        <v>122</v>
      </c>
      <c r="C13" s="9">
        <v>3</v>
      </c>
      <c r="D13" s="10">
        <v>10000</v>
      </c>
      <c r="E13" s="9"/>
      <c r="F13" s="10">
        <f t="shared" si="0"/>
        <v>10000</v>
      </c>
      <c r="G13" s="10">
        <v>5711</v>
      </c>
      <c r="H13" s="10">
        <f>G13/5</f>
        <v>1142.2</v>
      </c>
      <c r="I13" s="10">
        <f t="shared" si="1"/>
        <v>6062.2781250000007</v>
      </c>
      <c r="J13" s="9"/>
    </row>
    <row r="14" spans="1:13" ht="15" customHeight="1" x14ac:dyDescent="0.25">
      <c r="A14" s="28" t="s">
        <v>46</v>
      </c>
      <c r="B14" s="31" t="s">
        <v>152</v>
      </c>
      <c r="C14" s="11">
        <v>3</v>
      </c>
      <c r="D14" s="14"/>
      <c r="E14" s="11">
        <v>20</v>
      </c>
      <c r="F14" s="14">
        <f t="shared" si="0"/>
        <v>1500</v>
      </c>
      <c r="G14" s="14"/>
      <c r="H14" s="14">
        <f>H13</f>
        <v>1142.2</v>
      </c>
      <c r="I14" s="12">
        <f t="shared" si="1"/>
        <v>-2437.7218750000002</v>
      </c>
      <c r="J14" s="11"/>
    </row>
    <row r="15" spans="1:13" ht="15" customHeight="1" x14ac:dyDescent="0.25">
      <c r="A15" s="11" t="s">
        <v>97</v>
      </c>
      <c r="B15" s="11">
        <v>25187</v>
      </c>
      <c r="C15" s="11">
        <v>3</v>
      </c>
      <c r="D15" s="14"/>
      <c r="E15" s="11">
        <v>104</v>
      </c>
      <c r="F15" s="14">
        <f t="shared" si="0"/>
        <v>7800</v>
      </c>
      <c r="G15" s="14"/>
      <c r="H15" s="14">
        <f>H14</f>
        <v>1142.2</v>
      </c>
      <c r="I15" s="12">
        <f t="shared" si="1"/>
        <v>3862.2781250000007</v>
      </c>
      <c r="J15" s="22"/>
    </row>
    <row r="16" spans="1:13" ht="15" customHeight="1" x14ac:dyDescent="0.25">
      <c r="A16" s="11" t="s">
        <v>70</v>
      </c>
      <c r="B16" s="31" t="s">
        <v>121</v>
      </c>
      <c r="C16" s="11">
        <v>3</v>
      </c>
      <c r="D16" s="14"/>
      <c r="E16" s="11">
        <v>13</v>
      </c>
      <c r="F16" s="14">
        <f t="shared" si="0"/>
        <v>975</v>
      </c>
      <c r="G16" s="14"/>
      <c r="H16" s="14">
        <f>H15</f>
        <v>1142.2</v>
      </c>
      <c r="I16" s="12">
        <f t="shared" si="1"/>
        <v>-2962.7218750000002</v>
      </c>
      <c r="J16" s="11"/>
    </row>
    <row r="17" spans="1:13" ht="15" customHeight="1" x14ac:dyDescent="0.25">
      <c r="A17" s="28" t="s">
        <v>40</v>
      </c>
      <c r="B17" s="31" t="s">
        <v>160</v>
      </c>
      <c r="C17" s="16">
        <v>3</v>
      </c>
      <c r="D17" s="13"/>
      <c r="E17" s="16">
        <v>84</v>
      </c>
      <c r="F17" s="14">
        <f t="shared" si="0"/>
        <v>6300</v>
      </c>
      <c r="G17" s="13"/>
      <c r="H17" s="14">
        <f>H16</f>
        <v>1142.2</v>
      </c>
      <c r="I17" s="12">
        <f t="shared" si="1"/>
        <v>2362.2781249999998</v>
      </c>
      <c r="J17" s="25"/>
    </row>
    <row r="18" spans="1:13" ht="15" customHeight="1" x14ac:dyDescent="0.25">
      <c r="A18" s="9" t="s">
        <v>24</v>
      </c>
      <c r="B18" s="52" t="s">
        <v>108</v>
      </c>
      <c r="C18" s="9">
        <v>4</v>
      </c>
      <c r="D18" s="10">
        <v>10000</v>
      </c>
      <c r="E18" s="9"/>
      <c r="F18" s="10">
        <f t="shared" si="0"/>
        <v>10000</v>
      </c>
      <c r="G18" s="10">
        <v>2208</v>
      </c>
      <c r="H18" s="10">
        <f>G18/5</f>
        <v>441.6</v>
      </c>
      <c r="I18" s="10">
        <f t="shared" si="1"/>
        <v>5361.6781250000004</v>
      </c>
      <c r="J18" s="9"/>
    </row>
    <row r="19" spans="1:13" ht="15" customHeight="1" x14ac:dyDescent="0.25">
      <c r="A19" s="28" t="s">
        <v>18</v>
      </c>
      <c r="B19" s="31" t="s">
        <v>153</v>
      </c>
      <c r="C19" s="11">
        <v>4</v>
      </c>
      <c r="D19" s="14"/>
      <c r="E19" s="11">
        <v>38</v>
      </c>
      <c r="F19" s="14">
        <f t="shared" si="0"/>
        <v>2850</v>
      </c>
      <c r="G19" s="14"/>
      <c r="H19" s="14">
        <f>H18</f>
        <v>441.6</v>
      </c>
      <c r="I19" s="12">
        <f t="shared" si="1"/>
        <v>-1788.3218750000001</v>
      </c>
      <c r="J19" s="11"/>
    </row>
    <row r="20" spans="1:13" ht="15" customHeight="1" x14ac:dyDescent="0.25">
      <c r="A20" s="28" t="s">
        <v>42</v>
      </c>
      <c r="B20" s="31" t="s">
        <v>145</v>
      </c>
      <c r="C20" s="11">
        <v>4</v>
      </c>
      <c r="D20" s="14"/>
      <c r="E20" s="11">
        <v>126</v>
      </c>
      <c r="F20" s="14">
        <f t="shared" si="0"/>
        <v>9450</v>
      </c>
      <c r="G20" s="14"/>
      <c r="H20" s="14">
        <f>H19</f>
        <v>441.6</v>
      </c>
      <c r="I20" s="12">
        <f t="shared" si="1"/>
        <v>4811.6781250000004</v>
      </c>
      <c r="J20" s="11"/>
    </row>
    <row r="21" spans="1:13" ht="15" customHeight="1" x14ac:dyDescent="0.25">
      <c r="A21" s="28" t="s">
        <v>186</v>
      </c>
      <c r="B21" s="31">
        <v>2292</v>
      </c>
      <c r="C21" s="11">
        <v>4</v>
      </c>
      <c r="D21" s="14"/>
      <c r="E21" s="11">
        <v>26</v>
      </c>
      <c r="F21" s="14">
        <f t="shared" si="0"/>
        <v>1950</v>
      </c>
      <c r="G21" s="14"/>
      <c r="H21" s="14">
        <f>H20</f>
        <v>441.6</v>
      </c>
      <c r="I21" s="12">
        <f t="shared" si="1"/>
        <v>-2688.3218750000001</v>
      </c>
      <c r="J21" s="11"/>
    </row>
    <row r="22" spans="1:13" ht="15" customHeight="1" x14ac:dyDescent="0.25">
      <c r="A22" s="28" t="s">
        <v>61</v>
      </c>
      <c r="B22" s="31" t="s">
        <v>112</v>
      </c>
      <c r="C22" s="11">
        <v>4</v>
      </c>
      <c r="D22" s="14"/>
      <c r="E22" s="11">
        <v>9</v>
      </c>
      <c r="F22" s="14">
        <f t="shared" si="0"/>
        <v>675</v>
      </c>
      <c r="G22" s="14"/>
      <c r="H22" s="14">
        <f>H21</f>
        <v>441.6</v>
      </c>
      <c r="I22" s="12">
        <f t="shared" si="1"/>
        <v>-3963.3218750000001</v>
      </c>
      <c r="J22" s="11"/>
    </row>
    <row r="23" spans="1:13" ht="15" customHeight="1" x14ac:dyDescent="0.25">
      <c r="A23" s="25" t="s">
        <v>65</v>
      </c>
      <c r="B23" s="46" t="s">
        <v>115</v>
      </c>
      <c r="C23" s="25">
        <v>4</v>
      </c>
      <c r="D23" s="13"/>
      <c r="E23" s="25"/>
      <c r="F23" s="13">
        <f t="shared" si="0"/>
        <v>0</v>
      </c>
      <c r="G23" s="13"/>
      <c r="H23" s="13">
        <v>0</v>
      </c>
      <c r="I23" s="30">
        <f t="shared" si="1"/>
        <v>-5079.921875</v>
      </c>
      <c r="J23" s="22"/>
    </row>
    <row r="24" spans="1:13" ht="15" customHeight="1" x14ac:dyDescent="0.25">
      <c r="A24" s="9" t="s">
        <v>67</v>
      </c>
      <c r="B24" s="9">
        <v>2767</v>
      </c>
      <c r="C24" s="9">
        <v>5</v>
      </c>
      <c r="D24" s="10">
        <v>10000</v>
      </c>
      <c r="E24" s="9"/>
      <c r="F24" s="10">
        <f t="shared" si="0"/>
        <v>10000</v>
      </c>
      <c r="G24" s="10">
        <v>1241</v>
      </c>
      <c r="H24" s="10">
        <f>G24/5</f>
        <v>248.2</v>
      </c>
      <c r="I24" s="10">
        <f t="shared" si="1"/>
        <v>5168.2781250000007</v>
      </c>
      <c r="J24" s="9"/>
    </row>
    <row r="25" spans="1:13" ht="15" customHeight="1" x14ac:dyDescent="0.25">
      <c r="A25" s="11" t="s">
        <v>62</v>
      </c>
      <c r="B25" s="31" t="s">
        <v>104</v>
      </c>
      <c r="C25" s="11">
        <v>5</v>
      </c>
      <c r="D25" s="14"/>
      <c r="E25" s="11">
        <v>24</v>
      </c>
      <c r="F25" s="14">
        <f t="shared" si="0"/>
        <v>1800</v>
      </c>
      <c r="G25" s="14"/>
      <c r="H25" s="14">
        <f>H24</f>
        <v>248.2</v>
      </c>
      <c r="I25" s="12">
        <f t="shared" si="1"/>
        <v>-3031.7218750000002</v>
      </c>
      <c r="J25" s="11"/>
    </row>
    <row r="26" spans="1:13" ht="15" customHeight="1" x14ac:dyDescent="0.25">
      <c r="A26" s="28" t="s">
        <v>16</v>
      </c>
      <c r="B26" s="31" t="s">
        <v>157</v>
      </c>
      <c r="C26" s="11">
        <v>5</v>
      </c>
      <c r="D26" s="14"/>
      <c r="E26" s="11">
        <v>3</v>
      </c>
      <c r="F26" s="14">
        <f t="shared" si="0"/>
        <v>225</v>
      </c>
      <c r="G26" s="14"/>
      <c r="H26" s="14">
        <f>H25</f>
        <v>248.2</v>
      </c>
      <c r="I26" s="12">
        <f t="shared" si="1"/>
        <v>-4606.7218750000002</v>
      </c>
      <c r="J26" s="11"/>
    </row>
    <row r="27" spans="1:13" ht="15" customHeight="1" x14ac:dyDescent="0.25">
      <c r="A27" s="11" t="s">
        <v>85</v>
      </c>
      <c r="B27" s="31">
        <v>20835</v>
      </c>
      <c r="C27" s="11">
        <v>5</v>
      </c>
      <c r="D27" s="14"/>
      <c r="E27" s="11">
        <v>105</v>
      </c>
      <c r="F27" s="14">
        <f t="shared" si="0"/>
        <v>7875</v>
      </c>
      <c r="G27" s="14"/>
      <c r="H27" s="14">
        <f>H26</f>
        <v>248.2</v>
      </c>
      <c r="I27" s="12">
        <f t="shared" si="1"/>
        <v>3043.2781249999998</v>
      </c>
      <c r="J27" s="11"/>
    </row>
    <row r="28" spans="1:13" ht="15" customHeight="1" x14ac:dyDescent="0.25">
      <c r="A28" s="27" t="s">
        <v>31</v>
      </c>
      <c r="B28" s="11">
        <v>11482</v>
      </c>
      <c r="C28" s="11">
        <v>5</v>
      </c>
      <c r="D28" s="14"/>
      <c r="E28" s="11">
        <v>15</v>
      </c>
      <c r="F28" s="14">
        <f t="shared" si="0"/>
        <v>1125</v>
      </c>
      <c r="G28" s="14"/>
      <c r="H28" s="14">
        <f>H27</f>
        <v>248.2</v>
      </c>
      <c r="I28" s="12">
        <f t="shared" si="1"/>
        <v>-3706.7218750000002</v>
      </c>
      <c r="J28" s="22"/>
    </row>
    <row r="29" spans="1:13" ht="15" customHeight="1" x14ac:dyDescent="0.25">
      <c r="A29" s="19" t="s">
        <v>30</v>
      </c>
      <c r="B29" s="9">
        <v>2796</v>
      </c>
      <c r="C29" s="9">
        <v>6</v>
      </c>
      <c r="D29" s="10">
        <v>6000</v>
      </c>
      <c r="E29" s="9"/>
      <c r="F29" s="10">
        <f t="shared" si="0"/>
        <v>6000</v>
      </c>
      <c r="G29" s="10">
        <v>4198</v>
      </c>
      <c r="H29" s="10">
        <f>G29/4</f>
        <v>1049.5</v>
      </c>
      <c r="I29" s="10">
        <f t="shared" si="1"/>
        <v>1969.578125</v>
      </c>
      <c r="J29" s="9"/>
      <c r="M29" s="3"/>
    </row>
    <row r="30" spans="1:13" ht="15" customHeight="1" x14ac:dyDescent="0.25">
      <c r="A30" s="28" t="s">
        <v>45</v>
      </c>
      <c r="B30" s="31" t="s">
        <v>127</v>
      </c>
      <c r="C30" s="11">
        <v>6</v>
      </c>
      <c r="D30" s="14"/>
      <c r="E30" s="11">
        <v>56</v>
      </c>
      <c r="F30" s="14">
        <f t="shared" si="0"/>
        <v>4200</v>
      </c>
      <c r="G30" s="14"/>
      <c r="H30" s="14">
        <f>H29</f>
        <v>1049.5</v>
      </c>
      <c r="I30" s="12">
        <f t="shared" si="1"/>
        <v>169.578125</v>
      </c>
      <c r="J30" s="11"/>
    </row>
    <row r="31" spans="1:13" ht="15" customHeight="1" x14ac:dyDescent="0.25">
      <c r="A31" s="28" t="s">
        <v>27</v>
      </c>
      <c r="B31" s="31" t="s">
        <v>110</v>
      </c>
      <c r="C31" s="11">
        <v>6</v>
      </c>
      <c r="D31" s="14"/>
      <c r="E31" s="11">
        <v>34</v>
      </c>
      <c r="F31" s="14">
        <f>(E31*75)+D31</f>
        <v>2550</v>
      </c>
      <c r="G31" s="14"/>
      <c r="H31" s="14">
        <f>H30</f>
        <v>1049.5</v>
      </c>
      <c r="I31" s="12">
        <f t="shared" si="1"/>
        <v>-1480.421875</v>
      </c>
      <c r="J31" s="11"/>
    </row>
    <row r="32" spans="1:13" ht="15" customHeight="1" x14ac:dyDescent="0.25">
      <c r="A32" s="28" t="s">
        <v>39</v>
      </c>
      <c r="B32" s="31" t="s">
        <v>154</v>
      </c>
      <c r="C32" s="11">
        <v>6</v>
      </c>
      <c r="D32" s="14"/>
      <c r="E32" s="11">
        <v>40</v>
      </c>
      <c r="F32" s="14">
        <f>(E32*75)+D32</f>
        <v>3000</v>
      </c>
      <c r="G32" s="14"/>
      <c r="H32" s="14">
        <f>H31</f>
        <v>1049.5</v>
      </c>
      <c r="I32" s="12">
        <f t="shared" si="1"/>
        <v>-1030.421875</v>
      </c>
      <c r="J32" s="11"/>
    </row>
    <row r="33" spans="1:10" ht="15" customHeight="1" x14ac:dyDescent="0.25">
      <c r="A33" s="43" t="s">
        <v>19</v>
      </c>
      <c r="B33" s="46" t="s">
        <v>141</v>
      </c>
      <c r="C33" s="25">
        <v>6</v>
      </c>
      <c r="D33" s="13"/>
      <c r="E33" s="25"/>
      <c r="F33" s="13">
        <f>(E33*75)+D33</f>
        <v>0</v>
      </c>
      <c r="G33" s="13"/>
      <c r="H33" s="13">
        <v>0</v>
      </c>
      <c r="I33" s="30">
        <f t="shared" si="1"/>
        <v>-5079.921875</v>
      </c>
      <c r="J33" s="25"/>
    </row>
    <row r="34" spans="1:10" ht="15" customHeight="1" x14ac:dyDescent="0.25">
      <c r="A34" s="20" t="s">
        <v>95</v>
      </c>
      <c r="B34" s="52" t="s">
        <v>164</v>
      </c>
      <c r="C34" s="9">
        <v>7</v>
      </c>
      <c r="D34" s="10">
        <v>6000</v>
      </c>
      <c r="E34" s="9"/>
      <c r="F34" s="10">
        <f t="shared" si="0"/>
        <v>6000</v>
      </c>
      <c r="G34" s="10">
        <v>1370</v>
      </c>
      <c r="H34" s="10">
        <f>G34/4</f>
        <v>342.5</v>
      </c>
      <c r="I34" s="10">
        <f t="shared" si="1"/>
        <v>1262.578125</v>
      </c>
      <c r="J34" s="9"/>
    </row>
    <row r="35" spans="1:10" ht="15" customHeight="1" x14ac:dyDescent="0.25">
      <c r="A35" s="28" t="s">
        <v>334</v>
      </c>
      <c r="B35" s="31">
        <v>11300</v>
      </c>
      <c r="C35" s="11">
        <v>7</v>
      </c>
      <c r="D35" s="14"/>
      <c r="E35" s="11">
        <v>43</v>
      </c>
      <c r="F35" s="14">
        <f t="shared" si="0"/>
        <v>3225</v>
      </c>
      <c r="G35" s="14"/>
      <c r="H35" s="14">
        <f>H34</f>
        <v>342.5</v>
      </c>
      <c r="I35" s="12">
        <f t="shared" si="1"/>
        <v>-1512.421875</v>
      </c>
      <c r="J35" s="11"/>
    </row>
    <row r="36" spans="1:10" ht="15" customHeight="1" x14ac:dyDescent="0.25">
      <c r="A36" s="28" t="s">
        <v>68</v>
      </c>
      <c r="B36" s="31" t="s">
        <v>118</v>
      </c>
      <c r="C36" s="11">
        <v>7</v>
      </c>
      <c r="D36" s="14"/>
      <c r="E36" s="11">
        <v>83</v>
      </c>
      <c r="F36" s="14">
        <f t="shared" ref="F36:F66" si="2">(E36*75)+D36</f>
        <v>6225</v>
      </c>
      <c r="G36" s="14"/>
      <c r="H36" s="14">
        <f>H35</f>
        <v>342.5</v>
      </c>
      <c r="I36" s="12">
        <f t="shared" ref="I36:I67" si="3">F36+H36-$I$69</f>
        <v>1487.578125</v>
      </c>
      <c r="J36" s="11"/>
    </row>
    <row r="37" spans="1:10" ht="15" customHeight="1" x14ac:dyDescent="0.25">
      <c r="A37" s="28" t="s">
        <v>335</v>
      </c>
      <c r="B37" s="31">
        <v>43755</v>
      </c>
      <c r="C37" s="11">
        <v>7</v>
      </c>
      <c r="D37" s="14"/>
      <c r="E37" s="11">
        <v>15</v>
      </c>
      <c r="F37" s="14">
        <f>(E37*75)+D37</f>
        <v>1125</v>
      </c>
      <c r="G37" s="14"/>
      <c r="H37" s="14">
        <f>H36</f>
        <v>342.5</v>
      </c>
      <c r="I37" s="12">
        <f t="shared" si="3"/>
        <v>-3612.421875</v>
      </c>
      <c r="J37" s="11"/>
    </row>
    <row r="38" spans="1:10" ht="15" customHeight="1" x14ac:dyDescent="0.25">
      <c r="A38" s="43" t="s">
        <v>96</v>
      </c>
      <c r="B38" s="46" t="s">
        <v>165</v>
      </c>
      <c r="C38" s="25">
        <v>7</v>
      </c>
      <c r="D38" s="13"/>
      <c r="E38" s="25"/>
      <c r="F38" s="13">
        <f>(E38*75)+D38</f>
        <v>0</v>
      </c>
      <c r="G38" s="13"/>
      <c r="H38" s="13">
        <v>0</v>
      </c>
      <c r="I38" s="30">
        <f t="shared" si="3"/>
        <v>-5079.921875</v>
      </c>
      <c r="J38" s="25"/>
    </row>
    <row r="39" spans="1:10" ht="15" customHeight="1" x14ac:dyDescent="0.25">
      <c r="A39" s="9" t="s">
        <v>53</v>
      </c>
      <c r="B39" s="9">
        <v>32650</v>
      </c>
      <c r="C39" s="9">
        <v>8</v>
      </c>
      <c r="D39" s="10">
        <v>6000</v>
      </c>
      <c r="E39" s="9"/>
      <c r="F39" s="10">
        <f t="shared" si="2"/>
        <v>6000</v>
      </c>
      <c r="G39" s="10">
        <v>1200</v>
      </c>
      <c r="H39" s="10">
        <f>G39/4</f>
        <v>300</v>
      </c>
      <c r="I39" s="10">
        <f t="shared" si="3"/>
        <v>1220.078125</v>
      </c>
      <c r="J39" s="9"/>
    </row>
    <row r="40" spans="1:10" s="59" customFormat="1" ht="15" customHeight="1" x14ac:dyDescent="0.25">
      <c r="A40" s="28" t="s">
        <v>80</v>
      </c>
      <c r="B40" s="31" t="s">
        <v>139</v>
      </c>
      <c r="C40" s="11">
        <v>8</v>
      </c>
      <c r="D40" s="14"/>
      <c r="E40" s="11">
        <v>55</v>
      </c>
      <c r="F40" s="14">
        <f>(E40*75)+D40</f>
        <v>4125</v>
      </c>
      <c r="G40" s="14"/>
      <c r="H40" s="14">
        <f>H39</f>
        <v>300</v>
      </c>
      <c r="I40" s="12">
        <f t="shared" si="3"/>
        <v>-654.921875</v>
      </c>
      <c r="J40" s="25"/>
    </row>
    <row r="41" spans="1:10" ht="15" customHeight="1" x14ac:dyDescent="0.25">
      <c r="A41" s="28" t="s">
        <v>22</v>
      </c>
      <c r="B41" s="31" t="s">
        <v>117</v>
      </c>
      <c r="C41" s="11">
        <v>8</v>
      </c>
      <c r="D41" s="14"/>
      <c r="E41" s="11">
        <v>52</v>
      </c>
      <c r="F41" s="14">
        <f>(E41*75)+D41</f>
        <v>3900</v>
      </c>
      <c r="G41" s="14"/>
      <c r="H41" s="14">
        <f>H40</f>
        <v>300</v>
      </c>
      <c r="I41" s="12">
        <f t="shared" si="3"/>
        <v>-879.921875</v>
      </c>
      <c r="J41" s="11"/>
    </row>
    <row r="42" spans="1:10" ht="15" customHeight="1" x14ac:dyDescent="0.25">
      <c r="A42" s="27" t="s">
        <v>175</v>
      </c>
      <c r="B42" s="11">
        <v>4337</v>
      </c>
      <c r="C42" s="11">
        <v>8</v>
      </c>
      <c r="D42" s="14"/>
      <c r="E42" s="11">
        <v>95</v>
      </c>
      <c r="F42" s="14">
        <f>(E42*75)+D42</f>
        <v>7125</v>
      </c>
      <c r="G42" s="14"/>
      <c r="H42" s="14">
        <f>H41</f>
        <v>300</v>
      </c>
      <c r="I42" s="12">
        <f t="shared" si="3"/>
        <v>2345.078125</v>
      </c>
      <c r="J42" s="11"/>
    </row>
    <row r="43" spans="1:10" ht="15" customHeight="1" x14ac:dyDescent="0.25">
      <c r="A43" s="43" t="s">
        <v>55</v>
      </c>
      <c r="B43" s="46" t="s">
        <v>167</v>
      </c>
      <c r="C43" s="25">
        <v>8</v>
      </c>
      <c r="D43" s="13"/>
      <c r="E43" s="25"/>
      <c r="F43" s="13">
        <f>(E43*75)+D43</f>
        <v>0</v>
      </c>
      <c r="G43" s="13"/>
      <c r="H43" s="13">
        <v>0</v>
      </c>
      <c r="I43" s="30">
        <f t="shared" si="3"/>
        <v>-5079.921875</v>
      </c>
      <c r="J43" s="22"/>
    </row>
    <row r="44" spans="1:10" ht="15" customHeight="1" x14ac:dyDescent="0.25">
      <c r="A44" s="20" t="s">
        <v>25</v>
      </c>
      <c r="B44" s="52" t="s">
        <v>149</v>
      </c>
      <c r="C44" s="9">
        <v>9</v>
      </c>
      <c r="D44" s="10">
        <v>6000</v>
      </c>
      <c r="E44" s="9"/>
      <c r="F44" s="10">
        <f t="shared" si="2"/>
        <v>6000</v>
      </c>
      <c r="G44" s="10">
        <v>614</v>
      </c>
      <c r="H44" s="10">
        <f>G44/4</f>
        <v>153.5</v>
      </c>
      <c r="I44" s="10">
        <f t="shared" si="3"/>
        <v>1073.578125</v>
      </c>
      <c r="J44" s="9"/>
    </row>
    <row r="45" spans="1:10" ht="15" customHeight="1" x14ac:dyDescent="0.25">
      <c r="A45" s="28" t="s">
        <v>32</v>
      </c>
      <c r="B45" s="31" t="s">
        <v>135</v>
      </c>
      <c r="C45" s="11">
        <v>9</v>
      </c>
      <c r="D45" s="14"/>
      <c r="E45" s="11">
        <v>30</v>
      </c>
      <c r="F45" s="14">
        <f t="shared" si="2"/>
        <v>2250</v>
      </c>
      <c r="G45" s="14"/>
      <c r="H45" s="14">
        <f>H44</f>
        <v>153.5</v>
      </c>
      <c r="I45" s="12">
        <f t="shared" si="3"/>
        <v>-2676.421875</v>
      </c>
      <c r="J45" s="11"/>
    </row>
    <row r="46" spans="1:10" ht="15" customHeight="1" x14ac:dyDescent="0.25">
      <c r="A46" s="27" t="s">
        <v>58</v>
      </c>
      <c r="B46" s="31" t="s">
        <v>119</v>
      </c>
      <c r="C46" s="11">
        <v>9</v>
      </c>
      <c r="D46" s="14"/>
      <c r="E46" s="11">
        <v>95</v>
      </c>
      <c r="F46" s="14">
        <f t="shared" si="2"/>
        <v>7125</v>
      </c>
      <c r="G46" s="14"/>
      <c r="H46" s="14">
        <f>H45</f>
        <v>153.5</v>
      </c>
      <c r="I46" s="12">
        <f t="shared" si="3"/>
        <v>2198.578125</v>
      </c>
      <c r="J46" s="11"/>
    </row>
    <row r="47" spans="1:10" ht="15" customHeight="1" x14ac:dyDescent="0.25">
      <c r="A47" s="28" t="s">
        <v>50</v>
      </c>
      <c r="B47" s="31" t="s">
        <v>116</v>
      </c>
      <c r="C47" s="11">
        <v>9</v>
      </c>
      <c r="D47" s="14"/>
      <c r="E47" s="11">
        <v>52</v>
      </c>
      <c r="F47" s="14">
        <f t="shared" si="2"/>
        <v>3900</v>
      </c>
      <c r="G47" s="14"/>
      <c r="H47" s="14">
        <f>H46</f>
        <v>153.5</v>
      </c>
      <c r="I47" s="12">
        <f t="shared" si="3"/>
        <v>-1026.421875</v>
      </c>
      <c r="J47" s="11"/>
    </row>
    <row r="48" spans="1:10" ht="15" customHeight="1" x14ac:dyDescent="0.25">
      <c r="A48" s="20" t="s">
        <v>336</v>
      </c>
      <c r="B48" s="52">
        <v>2167</v>
      </c>
      <c r="C48" s="9">
        <v>10</v>
      </c>
      <c r="D48" s="10">
        <v>10000</v>
      </c>
      <c r="E48" s="9"/>
      <c r="F48" s="10">
        <f t="shared" si="2"/>
        <v>10000</v>
      </c>
      <c r="G48" s="10">
        <v>6456</v>
      </c>
      <c r="H48" s="10">
        <f>G48/5</f>
        <v>1291.2</v>
      </c>
      <c r="I48" s="10">
        <f t="shared" si="3"/>
        <v>6211.2781250000007</v>
      </c>
      <c r="J48" s="9"/>
    </row>
    <row r="49" spans="1:10" ht="15" customHeight="1" x14ac:dyDescent="0.25">
      <c r="A49" s="28" t="s">
        <v>23</v>
      </c>
      <c r="B49" s="31">
        <v>11256</v>
      </c>
      <c r="C49" s="11">
        <v>10</v>
      </c>
      <c r="D49" s="14"/>
      <c r="E49" s="11">
        <v>66</v>
      </c>
      <c r="F49" s="14">
        <f t="shared" si="2"/>
        <v>4950</v>
      </c>
      <c r="G49" s="14"/>
      <c r="H49" s="14">
        <f>H48</f>
        <v>1291.2</v>
      </c>
      <c r="I49" s="12">
        <f t="shared" si="3"/>
        <v>1161.2781249999998</v>
      </c>
      <c r="J49" s="11"/>
    </row>
    <row r="50" spans="1:10" ht="15" customHeight="1" x14ac:dyDescent="0.25">
      <c r="A50" s="28" t="s">
        <v>88</v>
      </c>
      <c r="B50" s="31" t="s">
        <v>155</v>
      </c>
      <c r="C50" s="11">
        <v>10</v>
      </c>
      <c r="D50" s="14"/>
      <c r="E50" s="11">
        <v>65</v>
      </c>
      <c r="F50" s="14">
        <f t="shared" si="2"/>
        <v>4875</v>
      </c>
      <c r="G50" s="14"/>
      <c r="H50" s="14">
        <f>H49</f>
        <v>1291.2</v>
      </c>
      <c r="I50" s="12">
        <f t="shared" si="3"/>
        <v>1086.2781249999998</v>
      </c>
      <c r="J50" s="11"/>
    </row>
    <row r="51" spans="1:10" ht="15" customHeight="1" x14ac:dyDescent="0.25">
      <c r="A51" s="28" t="s">
        <v>91</v>
      </c>
      <c r="B51" s="31" t="s">
        <v>158</v>
      </c>
      <c r="C51" s="11">
        <v>10</v>
      </c>
      <c r="D51" s="14"/>
      <c r="E51" s="11">
        <v>101</v>
      </c>
      <c r="F51" s="14">
        <f t="shared" si="2"/>
        <v>7575</v>
      </c>
      <c r="G51" s="14"/>
      <c r="H51" s="14">
        <f>H50</f>
        <v>1291.2</v>
      </c>
      <c r="I51" s="12">
        <f t="shared" si="3"/>
        <v>3786.2781250000007</v>
      </c>
      <c r="J51" s="11"/>
    </row>
    <row r="52" spans="1:10" ht="15" customHeight="1" x14ac:dyDescent="0.25">
      <c r="A52" s="28" t="s">
        <v>78</v>
      </c>
      <c r="B52" s="31" t="s">
        <v>137</v>
      </c>
      <c r="C52" s="11">
        <v>10</v>
      </c>
      <c r="D52" s="14"/>
      <c r="E52" s="11">
        <v>37</v>
      </c>
      <c r="F52" s="14">
        <f t="shared" si="2"/>
        <v>2775</v>
      </c>
      <c r="G52" s="14"/>
      <c r="H52" s="14">
        <f>H51</f>
        <v>1291.2</v>
      </c>
      <c r="I52" s="12">
        <f t="shared" si="3"/>
        <v>-1013.7218750000002</v>
      </c>
      <c r="J52" s="11"/>
    </row>
    <row r="53" spans="1:10" ht="15" customHeight="1" x14ac:dyDescent="0.25">
      <c r="A53" s="20" t="s">
        <v>56</v>
      </c>
      <c r="B53" s="52" t="s">
        <v>162</v>
      </c>
      <c r="C53" s="9">
        <v>11</v>
      </c>
      <c r="D53" s="10">
        <v>9000</v>
      </c>
      <c r="E53" s="9"/>
      <c r="F53" s="10">
        <f t="shared" si="2"/>
        <v>9000</v>
      </c>
      <c r="G53" s="10">
        <v>3780</v>
      </c>
      <c r="H53" s="10">
        <f>G53/6</f>
        <v>630</v>
      </c>
      <c r="I53" s="10">
        <f t="shared" si="3"/>
        <v>4550.078125</v>
      </c>
      <c r="J53" s="9"/>
    </row>
    <row r="54" spans="1:10" ht="15" customHeight="1" x14ac:dyDescent="0.25">
      <c r="A54" s="28" t="s">
        <v>99</v>
      </c>
      <c r="B54" s="31" t="s">
        <v>166</v>
      </c>
      <c r="C54" s="11">
        <v>11</v>
      </c>
      <c r="D54" s="14"/>
      <c r="E54" s="11">
        <v>11</v>
      </c>
      <c r="F54" s="14">
        <f t="shared" si="2"/>
        <v>825</v>
      </c>
      <c r="G54" s="14"/>
      <c r="H54" s="14">
        <f>H53</f>
        <v>630</v>
      </c>
      <c r="I54" s="12">
        <f t="shared" si="3"/>
        <v>-3624.921875</v>
      </c>
      <c r="J54" s="11"/>
    </row>
    <row r="55" spans="1:10" ht="15" customHeight="1" x14ac:dyDescent="0.25">
      <c r="A55" s="28" t="s">
        <v>43</v>
      </c>
      <c r="B55" s="31" t="s">
        <v>133</v>
      </c>
      <c r="C55" s="11">
        <v>11</v>
      </c>
      <c r="D55" s="14"/>
      <c r="E55" s="11">
        <v>13</v>
      </c>
      <c r="F55" s="14">
        <f t="shared" si="2"/>
        <v>975</v>
      </c>
      <c r="G55" s="14"/>
      <c r="H55" s="14">
        <f>H54</f>
        <v>630</v>
      </c>
      <c r="I55" s="12">
        <f t="shared" si="3"/>
        <v>-3474.921875</v>
      </c>
      <c r="J55" s="11"/>
    </row>
    <row r="56" spans="1:10" ht="15" customHeight="1" x14ac:dyDescent="0.25">
      <c r="A56" s="28" t="s">
        <v>100</v>
      </c>
      <c r="B56" s="31" t="s">
        <v>168</v>
      </c>
      <c r="C56" s="11">
        <v>11</v>
      </c>
      <c r="D56" s="14"/>
      <c r="E56" s="11">
        <v>44</v>
      </c>
      <c r="F56" s="14">
        <f t="shared" si="2"/>
        <v>3300</v>
      </c>
      <c r="G56" s="14"/>
      <c r="H56" s="14">
        <f>H55</f>
        <v>630</v>
      </c>
      <c r="I56" s="12">
        <f t="shared" si="3"/>
        <v>-1149.921875</v>
      </c>
      <c r="J56" s="11"/>
    </row>
    <row r="57" spans="1:10" ht="15" customHeight="1" x14ac:dyDescent="0.25">
      <c r="A57" s="28" t="s">
        <v>180</v>
      </c>
      <c r="B57" s="31">
        <v>3518</v>
      </c>
      <c r="C57" s="11">
        <v>11</v>
      </c>
      <c r="D57" s="14"/>
      <c r="E57" s="11">
        <v>109</v>
      </c>
      <c r="F57" s="14">
        <f t="shared" si="2"/>
        <v>8175</v>
      </c>
      <c r="G57" s="14"/>
      <c r="H57" s="14">
        <f>H56</f>
        <v>630</v>
      </c>
      <c r="I57" s="12">
        <f t="shared" si="3"/>
        <v>3725.078125</v>
      </c>
      <c r="J57" s="11"/>
    </row>
    <row r="58" spans="1:10" ht="15" customHeight="1" x14ac:dyDescent="0.25">
      <c r="A58" s="28" t="s">
        <v>196</v>
      </c>
      <c r="B58" s="31">
        <v>11521</v>
      </c>
      <c r="C58" s="11">
        <v>11</v>
      </c>
      <c r="D58" s="14"/>
      <c r="E58" s="11">
        <v>66</v>
      </c>
      <c r="F58" s="14">
        <f t="shared" si="2"/>
        <v>4950</v>
      </c>
      <c r="G58" s="14"/>
      <c r="H58" s="14">
        <f>H57</f>
        <v>630</v>
      </c>
      <c r="I58" s="12">
        <f t="shared" si="3"/>
        <v>500.078125</v>
      </c>
      <c r="J58" s="11"/>
    </row>
    <row r="59" spans="1:10" ht="15" customHeight="1" x14ac:dyDescent="0.25">
      <c r="A59" s="9" t="s">
        <v>98</v>
      </c>
      <c r="B59" s="9">
        <v>28212</v>
      </c>
      <c r="C59" s="9">
        <v>12</v>
      </c>
      <c r="D59" s="10">
        <v>10000</v>
      </c>
      <c r="E59" s="9"/>
      <c r="F59" s="10">
        <f t="shared" si="2"/>
        <v>10000</v>
      </c>
      <c r="G59" s="10">
        <v>1044</v>
      </c>
      <c r="H59" s="10">
        <f>G59/5</f>
        <v>208.8</v>
      </c>
      <c r="I59" s="10">
        <f t="shared" si="3"/>
        <v>5128.8781249999993</v>
      </c>
      <c r="J59" s="9"/>
    </row>
    <row r="60" spans="1:10" ht="15" customHeight="1" x14ac:dyDescent="0.25">
      <c r="A60" s="11" t="s">
        <v>44</v>
      </c>
      <c r="B60" s="11">
        <v>11297</v>
      </c>
      <c r="C60" s="11">
        <v>12</v>
      </c>
      <c r="D60" s="14"/>
      <c r="E60" s="11">
        <v>44</v>
      </c>
      <c r="F60" s="14">
        <f t="shared" si="2"/>
        <v>3300</v>
      </c>
      <c r="G60" s="14"/>
      <c r="H60" s="14">
        <f>H59</f>
        <v>208.8</v>
      </c>
      <c r="I60" s="12">
        <f t="shared" si="3"/>
        <v>-1571.1218749999998</v>
      </c>
      <c r="J60" s="22"/>
    </row>
    <row r="61" spans="1:10" ht="15" customHeight="1" x14ac:dyDescent="0.25">
      <c r="A61" s="28" t="s">
        <v>191</v>
      </c>
      <c r="B61" s="31">
        <v>1382</v>
      </c>
      <c r="C61" s="11">
        <v>12</v>
      </c>
      <c r="D61" s="14"/>
      <c r="E61" s="11">
        <v>42</v>
      </c>
      <c r="F61" s="14">
        <f t="shared" si="2"/>
        <v>3150</v>
      </c>
      <c r="G61" s="14"/>
      <c r="H61" s="14">
        <f>H60</f>
        <v>208.8</v>
      </c>
      <c r="I61" s="12">
        <f t="shared" si="3"/>
        <v>-1721.1218749999998</v>
      </c>
      <c r="J61" s="11"/>
    </row>
    <row r="62" spans="1:10" ht="15" customHeight="1" x14ac:dyDescent="0.25">
      <c r="A62" s="27" t="s">
        <v>208</v>
      </c>
      <c r="B62" s="11">
        <v>11363</v>
      </c>
      <c r="C62" s="11">
        <v>12</v>
      </c>
      <c r="D62" s="14"/>
      <c r="E62" s="11">
        <v>20</v>
      </c>
      <c r="F62" s="14">
        <f t="shared" si="2"/>
        <v>1500</v>
      </c>
      <c r="G62" s="14"/>
      <c r="H62" s="14">
        <f>H61</f>
        <v>208.8</v>
      </c>
      <c r="I62" s="12">
        <f t="shared" si="3"/>
        <v>-3371.1218749999998</v>
      </c>
      <c r="J62" s="22"/>
    </row>
    <row r="63" spans="1:10" ht="15" customHeight="1" x14ac:dyDescent="0.25">
      <c r="A63" s="28" t="s">
        <v>182</v>
      </c>
      <c r="B63" s="31">
        <v>11479</v>
      </c>
      <c r="C63" s="11">
        <v>12</v>
      </c>
      <c r="D63" s="14"/>
      <c r="E63" s="11">
        <v>130</v>
      </c>
      <c r="F63" s="14">
        <f t="shared" si="2"/>
        <v>9750</v>
      </c>
      <c r="G63" s="14"/>
      <c r="H63" s="14">
        <f>H62</f>
        <v>208.8</v>
      </c>
      <c r="I63" s="12">
        <f t="shared" si="3"/>
        <v>4878.8781249999993</v>
      </c>
      <c r="J63" s="11"/>
    </row>
    <row r="64" spans="1:10" ht="15" customHeight="1" x14ac:dyDescent="0.25">
      <c r="A64" s="19" t="s">
        <v>74</v>
      </c>
      <c r="B64" s="9">
        <v>28344</v>
      </c>
      <c r="C64" s="9">
        <v>13</v>
      </c>
      <c r="D64" s="10">
        <v>6000</v>
      </c>
      <c r="E64" s="9"/>
      <c r="F64" s="10">
        <f t="shared" si="2"/>
        <v>6000</v>
      </c>
      <c r="G64" s="10">
        <v>2000</v>
      </c>
      <c r="H64" s="10">
        <f>G64/4</f>
        <v>500</v>
      </c>
      <c r="I64" s="10">
        <f t="shared" si="3"/>
        <v>1420.078125</v>
      </c>
      <c r="J64" s="9"/>
    </row>
    <row r="65" spans="1:13" ht="15" customHeight="1" x14ac:dyDescent="0.25">
      <c r="A65" s="28" t="s">
        <v>36</v>
      </c>
      <c r="B65" s="31">
        <v>39753</v>
      </c>
      <c r="C65" s="11">
        <v>13</v>
      </c>
      <c r="D65" s="14"/>
      <c r="E65" s="11">
        <v>121</v>
      </c>
      <c r="F65" s="14">
        <f t="shared" si="2"/>
        <v>9075</v>
      </c>
      <c r="G65" s="14"/>
      <c r="H65" s="14">
        <f>H64</f>
        <v>500</v>
      </c>
      <c r="I65" s="12">
        <f t="shared" si="3"/>
        <v>4495.078125</v>
      </c>
      <c r="J65" s="11"/>
    </row>
    <row r="66" spans="1:13" ht="15" customHeight="1" x14ac:dyDescent="0.25">
      <c r="A66" s="28" t="s">
        <v>34</v>
      </c>
      <c r="B66" s="31" t="s">
        <v>147</v>
      </c>
      <c r="C66" s="11">
        <v>13</v>
      </c>
      <c r="D66" s="14"/>
      <c r="E66" s="11">
        <v>54</v>
      </c>
      <c r="F66" s="14">
        <f t="shared" si="2"/>
        <v>4050</v>
      </c>
      <c r="G66" s="14"/>
      <c r="H66" s="14">
        <f>H65</f>
        <v>500</v>
      </c>
      <c r="I66" s="12">
        <f t="shared" si="3"/>
        <v>-529.921875</v>
      </c>
      <c r="J66" s="11"/>
    </row>
    <row r="67" spans="1:13" ht="15" customHeight="1" x14ac:dyDescent="0.25">
      <c r="A67" s="28" t="s">
        <v>77</v>
      </c>
      <c r="B67" s="31">
        <v>31719</v>
      </c>
      <c r="C67" s="11">
        <v>13</v>
      </c>
      <c r="D67" s="14"/>
      <c r="E67" s="11">
        <v>20</v>
      </c>
      <c r="F67" s="14">
        <f t="shared" ref="F67" si="4">(E67*75)+D67</f>
        <v>1500</v>
      </c>
      <c r="G67" s="14"/>
      <c r="H67" s="14">
        <f>H66</f>
        <v>500</v>
      </c>
      <c r="I67" s="12">
        <f t="shared" si="3"/>
        <v>-3079.921875</v>
      </c>
      <c r="J67" s="11"/>
      <c r="M67" s="3"/>
    </row>
    <row r="68" spans="1:13" ht="15" customHeight="1" x14ac:dyDescent="0.25">
      <c r="A68" s="5"/>
      <c r="B68" s="5"/>
      <c r="C68" s="5"/>
      <c r="D68" s="6"/>
      <c r="E68" s="5"/>
      <c r="F68" s="6">
        <f>SUM(F4:F67)</f>
        <v>292200</v>
      </c>
      <c r="G68" s="6"/>
      <c r="H68" s="6">
        <f>SUM(H4:H67)</f>
        <v>32915.000000000007</v>
      </c>
      <c r="I68" s="6">
        <f>F68+H68</f>
        <v>325115</v>
      </c>
      <c r="J68" s="6"/>
      <c r="K68" s="3"/>
    </row>
    <row r="69" spans="1:13" ht="15" customHeight="1" x14ac:dyDescent="0.25">
      <c r="A69" s="5"/>
      <c r="B69" s="5"/>
      <c r="C69" s="5"/>
      <c r="D69" s="6"/>
      <c r="E69" s="5"/>
      <c r="F69" s="6"/>
      <c r="G69" s="6"/>
      <c r="H69" s="8" t="s">
        <v>60</v>
      </c>
      <c r="I69" s="6">
        <f>I68/(COUNTIF(A4:A67,"*"))</f>
        <v>5079.921875</v>
      </c>
      <c r="J69" s="5"/>
    </row>
  </sheetData>
  <autoFilter ref="A3:J69" xr:uid="{6F474B58-787A-4D45-B02F-A5A27401A210}">
    <sortState xmlns:xlrd2="http://schemas.microsoft.com/office/spreadsheetml/2017/richdata2" ref="A4:J69">
      <sortCondition ref="C3:C69"/>
    </sortState>
  </autoFilter>
  <conditionalFormatting sqref="I4:I67">
    <cfRule type="cellIs" dxfId="154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opLeftCell="A15" zoomScaleNormal="100" workbookViewId="0">
      <selection activeCell="B50" sqref="B50"/>
    </sheetView>
  </sheetViews>
  <sheetFormatPr defaultColWidth="8.85546875" defaultRowHeight="15" customHeight="1" x14ac:dyDescent="0.25"/>
  <cols>
    <col min="1" max="1" width="25.2851562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1.42578125" style="3" bestFit="1" customWidth="1"/>
    <col min="10" max="10" width="35.140625" style="2" bestFit="1" customWidth="1"/>
    <col min="11" max="11" width="9.5703125" style="2" bestFit="1" customWidth="1"/>
    <col min="12" max="16384" width="8.85546875" style="2"/>
  </cols>
  <sheetData>
    <row r="1" spans="1:10" ht="31.5" x14ac:dyDescent="0.25">
      <c r="A1" s="7" t="s">
        <v>59</v>
      </c>
      <c r="J1" s="15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0" ht="15" customHeight="1" x14ac:dyDescent="0.25">
      <c r="A4" s="18" t="s">
        <v>28</v>
      </c>
      <c r="B4" s="52" t="s">
        <v>102</v>
      </c>
      <c r="C4" s="9">
        <v>1</v>
      </c>
      <c r="D4" s="10">
        <v>6000</v>
      </c>
      <c r="E4" s="9"/>
      <c r="F4" s="10">
        <f t="shared" ref="F4:F16" si="0">(E4*75)+D4</f>
        <v>6000</v>
      </c>
      <c r="G4" s="10">
        <v>6383</v>
      </c>
      <c r="H4" s="10">
        <f>G4/4</f>
        <v>1595.75</v>
      </c>
      <c r="I4" s="10">
        <f t="shared" ref="I4:I35" si="1">F4+H4-$I$70</f>
        <v>2533.1653846153849</v>
      </c>
      <c r="J4" s="9"/>
    </row>
    <row r="5" spans="1:10" ht="15" customHeight="1" x14ac:dyDescent="0.25">
      <c r="A5" s="27" t="s">
        <v>24</v>
      </c>
      <c r="B5" s="31" t="s">
        <v>108</v>
      </c>
      <c r="C5" s="11">
        <v>1</v>
      </c>
      <c r="D5" s="14"/>
      <c r="E5" s="11">
        <v>83</v>
      </c>
      <c r="F5" s="14">
        <f t="shared" si="0"/>
        <v>6225</v>
      </c>
      <c r="G5" s="14"/>
      <c r="H5" s="14">
        <f>H4</f>
        <v>1595.75</v>
      </c>
      <c r="I5" s="12">
        <f t="shared" si="1"/>
        <v>2758.1653846153849</v>
      </c>
      <c r="J5" s="11"/>
    </row>
    <row r="6" spans="1:10" ht="15" customHeight="1" x14ac:dyDescent="0.25">
      <c r="A6" s="11" t="s">
        <v>21</v>
      </c>
      <c r="B6" s="31" t="s">
        <v>107</v>
      </c>
      <c r="C6" s="11">
        <v>1</v>
      </c>
      <c r="D6" s="14"/>
      <c r="E6" s="11">
        <v>80</v>
      </c>
      <c r="F6" s="14">
        <f t="shared" si="0"/>
        <v>6000</v>
      </c>
      <c r="G6" s="14"/>
      <c r="H6" s="14">
        <f>H5</f>
        <v>1595.75</v>
      </c>
      <c r="I6" s="12">
        <f t="shared" si="1"/>
        <v>2533.1653846153849</v>
      </c>
      <c r="J6" s="22"/>
    </row>
    <row r="7" spans="1:10" ht="15" customHeight="1" x14ac:dyDescent="0.25">
      <c r="A7" s="11" t="s">
        <v>31</v>
      </c>
      <c r="B7" s="31">
        <v>11482</v>
      </c>
      <c r="C7" s="11">
        <v>1</v>
      </c>
      <c r="D7" s="14"/>
      <c r="E7" s="11">
        <v>72</v>
      </c>
      <c r="F7" s="14">
        <f t="shared" si="0"/>
        <v>5400</v>
      </c>
      <c r="G7" s="14"/>
      <c r="H7" s="14">
        <f>H6</f>
        <v>1595.75</v>
      </c>
      <c r="I7" s="12">
        <f t="shared" si="1"/>
        <v>1933.1653846153849</v>
      </c>
      <c r="J7" s="22"/>
    </row>
    <row r="8" spans="1:10" ht="15" customHeight="1" x14ac:dyDescent="0.25">
      <c r="A8" s="9" t="s">
        <v>54</v>
      </c>
      <c r="B8" s="52" t="s">
        <v>114</v>
      </c>
      <c r="C8" s="9">
        <v>2</v>
      </c>
      <c r="D8" s="10">
        <v>10000</v>
      </c>
      <c r="E8" s="9"/>
      <c r="F8" s="10">
        <f t="shared" si="0"/>
        <v>10000</v>
      </c>
      <c r="G8" s="10">
        <v>1796</v>
      </c>
      <c r="H8" s="10">
        <f>G8/5</f>
        <v>359.2</v>
      </c>
      <c r="I8" s="10">
        <f t="shared" si="1"/>
        <v>5296.6153846153857</v>
      </c>
      <c r="J8" s="9"/>
    </row>
    <row r="9" spans="1:10" ht="15" customHeight="1" x14ac:dyDescent="0.25">
      <c r="A9" s="27" t="s">
        <v>45</v>
      </c>
      <c r="B9" s="31" t="s">
        <v>127</v>
      </c>
      <c r="C9" s="11">
        <v>2</v>
      </c>
      <c r="D9" s="14"/>
      <c r="E9" s="11">
        <v>83</v>
      </c>
      <c r="F9" s="14">
        <f t="shared" si="0"/>
        <v>6225</v>
      </c>
      <c r="G9" s="14"/>
      <c r="H9" s="14">
        <f>H8</f>
        <v>359.2</v>
      </c>
      <c r="I9" s="12">
        <f t="shared" si="1"/>
        <v>1521.6153846153848</v>
      </c>
      <c r="J9" s="11"/>
    </row>
    <row r="10" spans="1:10" ht="15" customHeight="1" x14ac:dyDescent="0.25">
      <c r="A10" s="27" t="s">
        <v>18</v>
      </c>
      <c r="B10" s="11">
        <v>11240</v>
      </c>
      <c r="C10" s="11">
        <v>2</v>
      </c>
      <c r="D10" s="14"/>
      <c r="E10" s="11">
        <v>40</v>
      </c>
      <c r="F10" s="14">
        <f t="shared" si="0"/>
        <v>3000</v>
      </c>
      <c r="G10" s="14"/>
      <c r="H10" s="14">
        <f>H9</f>
        <v>359.2</v>
      </c>
      <c r="I10" s="12">
        <f t="shared" si="1"/>
        <v>-1703.3846153846152</v>
      </c>
      <c r="J10" s="22"/>
    </row>
    <row r="11" spans="1:10" ht="15" customHeight="1" x14ac:dyDescent="0.25">
      <c r="A11" s="27" t="s">
        <v>85</v>
      </c>
      <c r="B11" s="31" t="s">
        <v>150</v>
      </c>
      <c r="C11" s="11">
        <v>2</v>
      </c>
      <c r="D11" s="14"/>
      <c r="E11" s="11">
        <v>94</v>
      </c>
      <c r="F11" s="14">
        <f t="shared" si="0"/>
        <v>7050</v>
      </c>
      <c r="G11" s="14"/>
      <c r="H11" s="14">
        <f>H10</f>
        <v>359.2</v>
      </c>
      <c r="I11" s="12">
        <f t="shared" si="1"/>
        <v>2346.6153846153848</v>
      </c>
      <c r="J11" s="11"/>
    </row>
    <row r="12" spans="1:10" ht="15" customHeight="1" x14ac:dyDescent="0.25">
      <c r="A12" s="11" t="s">
        <v>175</v>
      </c>
      <c r="B12" s="31">
        <v>4337</v>
      </c>
      <c r="C12" s="11">
        <v>2</v>
      </c>
      <c r="D12" s="14"/>
      <c r="E12" s="11">
        <v>10</v>
      </c>
      <c r="F12" s="14">
        <f t="shared" si="0"/>
        <v>750</v>
      </c>
      <c r="G12" s="14"/>
      <c r="H12" s="14">
        <f>H11</f>
        <v>359.2</v>
      </c>
      <c r="I12" s="12">
        <f t="shared" si="1"/>
        <v>-3953.3846153846152</v>
      </c>
      <c r="J12" s="22"/>
    </row>
    <row r="13" spans="1:10" ht="15" customHeight="1" x14ac:dyDescent="0.25">
      <c r="A13" s="19" t="s">
        <v>16</v>
      </c>
      <c r="B13" s="9">
        <v>34930</v>
      </c>
      <c r="C13" s="9">
        <v>3</v>
      </c>
      <c r="D13" s="10">
        <v>6000</v>
      </c>
      <c r="E13" s="9"/>
      <c r="F13" s="10">
        <f t="shared" si="0"/>
        <v>6000</v>
      </c>
      <c r="G13" s="10">
        <v>593</v>
      </c>
      <c r="H13" s="10">
        <f>G13/4</f>
        <v>148.25</v>
      </c>
      <c r="I13" s="10">
        <f t="shared" si="1"/>
        <v>1085.6653846153849</v>
      </c>
      <c r="J13" s="9"/>
    </row>
    <row r="14" spans="1:10" ht="15" customHeight="1" x14ac:dyDescent="0.25">
      <c r="A14" s="27" t="s">
        <v>64</v>
      </c>
      <c r="B14" s="31" t="s">
        <v>106</v>
      </c>
      <c r="C14" s="11">
        <v>3</v>
      </c>
      <c r="D14" s="14"/>
      <c r="E14" s="11">
        <v>3</v>
      </c>
      <c r="F14" s="14">
        <f t="shared" si="0"/>
        <v>225</v>
      </c>
      <c r="G14" s="14"/>
      <c r="H14" s="14">
        <f>H13</f>
        <v>148.25</v>
      </c>
      <c r="I14" s="12">
        <f t="shared" si="1"/>
        <v>-4689.3346153846151</v>
      </c>
      <c r="J14" s="11"/>
    </row>
    <row r="15" spans="1:10" ht="15" customHeight="1" x14ac:dyDescent="0.25">
      <c r="A15" s="27" t="s">
        <v>178</v>
      </c>
      <c r="B15" s="31">
        <v>11243</v>
      </c>
      <c r="C15" s="11">
        <v>3</v>
      </c>
      <c r="D15" s="14"/>
      <c r="E15" s="11">
        <v>44</v>
      </c>
      <c r="F15" s="14">
        <f t="shared" si="0"/>
        <v>3300</v>
      </c>
      <c r="G15" s="14"/>
      <c r="H15" s="14">
        <f>H14</f>
        <v>148.25</v>
      </c>
      <c r="I15" s="12">
        <f t="shared" si="1"/>
        <v>-1614.3346153846151</v>
      </c>
      <c r="J15" s="11"/>
    </row>
    <row r="16" spans="1:10" ht="15" customHeight="1" x14ac:dyDescent="0.25">
      <c r="A16" s="27" t="s">
        <v>100</v>
      </c>
      <c r="B16" s="31">
        <v>3344</v>
      </c>
      <c r="C16" s="16">
        <v>3</v>
      </c>
      <c r="D16" s="13"/>
      <c r="E16" s="16">
        <v>94</v>
      </c>
      <c r="F16" s="14">
        <f t="shared" si="0"/>
        <v>7050</v>
      </c>
      <c r="G16" s="13"/>
      <c r="H16" s="14">
        <f>H15</f>
        <v>148.25</v>
      </c>
      <c r="I16" s="12">
        <f t="shared" si="1"/>
        <v>2135.6653846153849</v>
      </c>
      <c r="J16" s="25"/>
    </row>
    <row r="17" spans="1:10" ht="15" customHeight="1" x14ac:dyDescent="0.25">
      <c r="A17" s="9" t="s">
        <v>26</v>
      </c>
      <c r="B17" s="9"/>
      <c r="C17" s="9">
        <v>4</v>
      </c>
      <c r="D17" s="10">
        <v>10000</v>
      </c>
      <c r="E17" s="9"/>
      <c r="F17" s="10"/>
      <c r="G17" s="10">
        <v>1078</v>
      </c>
      <c r="H17" s="10">
        <f>G17/5</f>
        <v>215.6</v>
      </c>
      <c r="I17" s="10">
        <f t="shared" si="1"/>
        <v>-4846.9846153846147</v>
      </c>
      <c r="J17" s="9"/>
    </row>
    <row r="18" spans="1:10" ht="15" customHeight="1" x14ac:dyDescent="0.25">
      <c r="A18" s="11" t="s">
        <v>48</v>
      </c>
      <c r="B18" s="11">
        <v>36046</v>
      </c>
      <c r="C18" s="11">
        <v>4</v>
      </c>
      <c r="D18" s="14"/>
      <c r="E18" s="11">
        <v>94</v>
      </c>
      <c r="F18" s="14">
        <f t="shared" ref="F18:F24" si="2">(E18*75)+D18</f>
        <v>7050</v>
      </c>
      <c r="G18" s="14"/>
      <c r="H18" s="14">
        <f>H17</f>
        <v>215.6</v>
      </c>
      <c r="I18" s="12">
        <f t="shared" si="1"/>
        <v>2203.0153846153853</v>
      </c>
      <c r="J18" s="22"/>
    </row>
    <row r="19" spans="1:10" ht="15" customHeight="1" x14ac:dyDescent="0.25">
      <c r="A19" s="27" t="s">
        <v>43</v>
      </c>
      <c r="B19" s="31" t="s">
        <v>133</v>
      </c>
      <c r="C19" s="11">
        <v>4</v>
      </c>
      <c r="D19" s="14"/>
      <c r="E19" s="11">
        <v>122</v>
      </c>
      <c r="F19" s="14">
        <f t="shared" si="2"/>
        <v>9150</v>
      </c>
      <c r="G19" s="14"/>
      <c r="H19" s="14">
        <f>H18</f>
        <v>215.6</v>
      </c>
      <c r="I19" s="12">
        <f t="shared" si="1"/>
        <v>4303.0153846153853</v>
      </c>
      <c r="J19" s="11"/>
    </row>
    <row r="20" spans="1:10" ht="15" customHeight="1" x14ac:dyDescent="0.25">
      <c r="A20" s="27" t="s">
        <v>30</v>
      </c>
      <c r="B20" s="31" t="s">
        <v>105</v>
      </c>
      <c r="C20" s="11">
        <v>4</v>
      </c>
      <c r="D20" s="14"/>
      <c r="E20" s="11">
        <v>40</v>
      </c>
      <c r="F20" s="14">
        <f t="shared" si="2"/>
        <v>3000</v>
      </c>
      <c r="G20" s="14"/>
      <c r="H20" s="14">
        <f>H19</f>
        <v>215.6</v>
      </c>
      <c r="I20" s="12">
        <f t="shared" si="1"/>
        <v>-1846.9846153846152</v>
      </c>
      <c r="J20" s="11"/>
    </row>
    <row r="21" spans="1:10" ht="15" customHeight="1" x14ac:dyDescent="0.25">
      <c r="A21" s="27" t="s">
        <v>173</v>
      </c>
      <c r="B21" s="31">
        <v>3860</v>
      </c>
      <c r="C21" s="11">
        <v>4</v>
      </c>
      <c r="D21" s="14"/>
      <c r="E21" s="11">
        <v>60</v>
      </c>
      <c r="F21" s="14">
        <f t="shared" si="2"/>
        <v>4500</v>
      </c>
      <c r="G21" s="14"/>
      <c r="H21" s="14">
        <f>H20</f>
        <v>215.6</v>
      </c>
      <c r="I21" s="12">
        <f t="shared" si="1"/>
        <v>-346.9846153846147</v>
      </c>
      <c r="J21" s="11"/>
    </row>
    <row r="22" spans="1:10" ht="15" customHeight="1" x14ac:dyDescent="0.25">
      <c r="A22" s="19" t="s">
        <v>35</v>
      </c>
      <c r="B22" s="52" t="s">
        <v>122</v>
      </c>
      <c r="C22" s="9">
        <v>5</v>
      </c>
      <c r="D22" s="10">
        <v>6000</v>
      </c>
      <c r="E22" s="9"/>
      <c r="F22" s="10">
        <f t="shared" si="2"/>
        <v>6000</v>
      </c>
      <c r="G22" s="10">
        <v>1780</v>
      </c>
      <c r="H22" s="10">
        <f>G22/4</f>
        <v>445</v>
      </c>
      <c r="I22" s="10">
        <f t="shared" si="1"/>
        <v>1382.4153846153849</v>
      </c>
      <c r="J22" s="9"/>
    </row>
    <row r="23" spans="1:10" ht="15" customHeight="1" x14ac:dyDescent="0.25">
      <c r="A23" s="11" t="s">
        <v>65</v>
      </c>
      <c r="B23" s="31" t="s">
        <v>115</v>
      </c>
      <c r="C23" s="11">
        <v>5</v>
      </c>
      <c r="D23" s="14"/>
      <c r="E23" s="11">
        <v>15</v>
      </c>
      <c r="F23" s="14">
        <f t="shared" si="2"/>
        <v>1125</v>
      </c>
      <c r="G23" s="14"/>
      <c r="H23" s="14">
        <f>H22</f>
        <v>445</v>
      </c>
      <c r="I23" s="12">
        <f t="shared" si="1"/>
        <v>-3492.5846153846151</v>
      </c>
      <c r="J23" s="11"/>
    </row>
    <row r="24" spans="1:10" ht="15" customHeight="1" x14ac:dyDescent="0.25">
      <c r="A24" s="27" t="s">
        <v>252</v>
      </c>
      <c r="B24" s="11">
        <v>11382</v>
      </c>
      <c r="C24" s="11">
        <v>5</v>
      </c>
      <c r="D24" s="14"/>
      <c r="E24" s="11">
        <v>64</v>
      </c>
      <c r="F24" s="14">
        <f t="shared" si="2"/>
        <v>4800</v>
      </c>
      <c r="G24" s="14"/>
      <c r="H24" s="14">
        <f>H23</f>
        <v>445</v>
      </c>
      <c r="I24" s="12">
        <f t="shared" si="1"/>
        <v>182.41538461538494</v>
      </c>
      <c r="J24" s="22"/>
    </row>
    <row r="25" spans="1:10" s="21" customFormat="1" ht="15" customHeight="1" x14ac:dyDescent="0.25">
      <c r="A25" s="27" t="s">
        <v>229</v>
      </c>
      <c r="B25" s="31">
        <v>3967</v>
      </c>
      <c r="C25" s="11">
        <v>5</v>
      </c>
      <c r="D25" s="14"/>
      <c r="E25" s="11">
        <v>126</v>
      </c>
      <c r="F25" s="14">
        <f>(E25*75)+D25</f>
        <v>9450</v>
      </c>
      <c r="G25" s="14"/>
      <c r="H25" s="14">
        <f>H24</f>
        <v>445</v>
      </c>
      <c r="I25" s="12">
        <f t="shared" si="1"/>
        <v>4832.4153846153849</v>
      </c>
      <c r="J25" s="11"/>
    </row>
    <row r="26" spans="1:10" s="21" customFormat="1" ht="15" customHeight="1" x14ac:dyDescent="0.25">
      <c r="A26" s="19" t="s">
        <v>17</v>
      </c>
      <c r="B26" s="9">
        <v>11467</v>
      </c>
      <c r="C26" s="9">
        <v>6</v>
      </c>
      <c r="D26" s="10">
        <v>6000</v>
      </c>
      <c r="E26" s="9"/>
      <c r="F26" s="10">
        <f t="shared" ref="F26:F51" si="3">(E26*75)+D26</f>
        <v>6000</v>
      </c>
      <c r="G26" s="10">
        <v>4185</v>
      </c>
      <c r="H26" s="10">
        <f>G26/4</f>
        <v>1046.25</v>
      </c>
      <c r="I26" s="10">
        <f t="shared" si="1"/>
        <v>1983.6653846153849</v>
      </c>
      <c r="J26" s="9"/>
    </row>
    <row r="27" spans="1:10" ht="15" customHeight="1" x14ac:dyDescent="0.25">
      <c r="A27" s="11" t="s">
        <v>291</v>
      </c>
      <c r="B27" s="11">
        <v>11490</v>
      </c>
      <c r="C27" s="11">
        <v>6</v>
      </c>
      <c r="D27" s="14"/>
      <c r="E27" s="11">
        <v>43</v>
      </c>
      <c r="F27" s="14">
        <f t="shared" si="3"/>
        <v>3225</v>
      </c>
      <c r="G27" s="14"/>
      <c r="H27" s="14">
        <f>H26</f>
        <v>1046.25</v>
      </c>
      <c r="I27" s="12">
        <f t="shared" si="1"/>
        <v>-791.33461538461506</v>
      </c>
      <c r="J27" s="22"/>
    </row>
    <row r="28" spans="1:10" ht="15" customHeight="1" x14ac:dyDescent="0.25">
      <c r="A28" s="27" t="s">
        <v>53</v>
      </c>
      <c r="B28" s="31" t="s">
        <v>126</v>
      </c>
      <c r="C28" s="11">
        <v>6</v>
      </c>
      <c r="D28" s="14"/>
      <c r="E28" s="11">
        <v>80</v>
      </c>
      <c r="F28" s="14">
        <f t="shared" si="3"/>
        <v>6000</v>
      </c>
      <c r="G28" s="14"/>
      <c r="H28" s="14">
        <f>H26</f>
        <v>1046.25</v>
      </c>
      <c r="I28" s="12">
        <f t="shared" si="1"/>
        <v>1983.6653846153849</v>
      </c>
      <c r="J28" s="11"/>
    </row>
    <row r="29" spans="1:10" ht="15" customHeight="1" x14ac:dyDescent="0.25">
      <c r="A29" s="27" t="s">
        <v>71</v>
      </c>
      <c r="B29" s="31" t="s">
        <v>123</v>
      </c>
      <c r="C29" s="11">
        <v>6</v>
      </c>
      <c r="D29" s="14"/>
      <c r="E29" s="11">
        <v>18</v>
      </c>
      <c r="F29" s="14">
        <f t="shared" si="3"/>
        <v>1350</v>
      </c>
      <c r="G29" s="14"/>
      <c r="H29" s="14">
        <f>H28</f>
        <v>1046.25</v>
      </c>
      <c r="I29" s="12">
        <f t="shared" si="1"/>
        <v>-2666.3346153846151</v>
      </c>
      <c r="J29" s="11"/>
    </row>
    <row r="30" spans="1:10" ht="15" customHeight="1" x14ac:dyDescent="0.25">
      <c r="A30" s="19" t="s">
        <v>20</v>
      </c>
      <c r="B30" s="52" t="s">
        <v>111</v>
      </c>
      <c r="C30" s="9">
        <v>7</v>
      </c>
      <c r="D30" s="10">
        <v>6000</v>
      </c>
      <c r="E30" s="9"/>
      <c r="F30" s="10">
        <f t="shared" si="3"/>
        <v>6000</v>
      </c>
      <c r="G30" s="10">
        <v>4087</v>
      </c>
      <c r="H30" s="10">
        <f>G30/4</f>
        <v>1021.75</v>
      </c>
      <c r="I30" s="10">
        <f t="shared" si="1"/>
        <v>1959.1653846153849</v>
      </c>
      <c r="J30" s="9"/>
    </row>
    <row r="31" spans="1:10" ht="15" customHeight="1" x14ac:dyDescent="0.25">
      <c r="A31" s="27" t="s">
        <v>61</v>
      </c>
      <c r="B31" s="31" t="s">
        <v>112</v>
      </c>
      <c r="C31" s="11">
        <v>7</v>
      </c>
      <c r="D31" s="14"/>
      <c r="E31" s="11">
        <v>33</v>
      </c>
      <c r="F31" s="14">
        <f t="shared" si="3"/>
        <v>2475</v>
      </c>
      <c r="G31" s="14"/>
      <c r="H31" s="14">
        <f>H30</f>
        <v>1021.75</v>
      </c>
      <c r="I31" s="12">
        <f t="shared" si="1"/>
        <v>-1565.8346153846151</v>
      </c>
      <c r="J31" s="11"/>
    </row>
    <row r="32" spans="1:10" s="21" customFormat="1" ht="15" customHeight="1" x14ac:dyDescent="0.25">
      <c r="A32" s="11" t="s">
        <v>15</v>
      </c>
      <c r="B32" s="11">
        <v>3660</v>
      </c>
      <c r="C32" s="11">
        <v>7</v>
      </c>
      <c r="D32" s="14"/>
      <c r="E32" s="11">
        <v>40</v>
      </c>
      <c r="F32" s="14">
        <f t="shared" si="3"/>
        <v>3000</v>
      </c>
      <c r="G32" s="14"/>
      <c r="H32" s="14">
        <f>H31</f>
        <v>1021.75</v>
      </c>
      <c r="I32" s="12">
        <f t="shared" si="1"/>
        <v>-1040.8346153846151</v>
      </c>
      <c r="J32" s="22"/>
    </row>
    <row r="33" spans="1:10" ht="15" customHeight="1" x14ac:dyDescent="0.25">
      <c r="A33" s="27" t="s">
        <v>34</v>
      </c>
      <c r="B33" s="31" t="s">
        <v>147</v>
      </c>
      <c r="C33" s="11">
        <v>7</v>
      </c>
      <c r="D33" s="14"/>
      <c r="E33" s="11">
        <v>66</v>
      </c>
      <c r="F33" s="14">
        <f t="shared" si="3"/>
        <v>4950</v>
      </c>
      <c r="G33" s="14"/>
      <c r="H33" s="14">
        <f>H32</f>
        <v>1021.75</v>
      </c>
      <c r="I33" s="12">
        <f t="shared" si="1"/>
        <v>909.16538461538494</v>
      </c>
      <c r="J33" s="11"/>
    </row>
    <row r="34" spans="1:10" ht="15" customHeight="1" x14ac:dyDescent="0.25">
      <c r="A34" s="9" t="s">
        <v>29</v>
      </c>
      <c r="B34" s="9">
        <v>11489</v>
      </c>
      <c r="C34" s="9">
        <v>8</v>
      </c>
      <c r="D34" s="10">
        <v>6000</v>
      </c>
      <c r="E34" s="9"/>
      <c r="F34" s="10">
        <f t="shared" si="3"/>
        <v>6000</v>
      </c>
      <c r="G34" s="10">
        <v>1168</v>
      </c>
      <c r="H34" s="10">
        <f>G34/4</f>
        <v>292</v>
      </c>
      <c r="I34" s="10">
        <f t="shared" si="1"/>
        <v>1229.4153846153849</v>
      </c>
      <c r="J34" s="9"/>
    </row>
    <row r="35" spans="1:10" ht="15" customHeight="1" x14ac:dyDescent="0.25">
      <c r="A35" s="27" t="s">
        <v>32</v>
      </c>
      <c r="B35" s="31" t="s">
        <v>135</v>
      </c>
      <c r="C35" s="11">
        <v>8</v>
      </c>
      <c r="D35" s="14"/>
      <c r="E35" s="11">
        <v>75</v>
      </c>
      <c r="F35" s="14">
        <f t="shared" si="3"/>
        <v>5625</v>
      </c>
      <c r="G35" s="14"/>
      <c r="H35" s="14">
        <f>H34</f>
        <v>292</v>
      </c>
      <c r="I35" s="12">
        <f t="shared" si="1"/>
        <v>854.41538461538494</v>
      </c>
      <c r="J35" s="11"/>
    </row>
    <row r="36" spans="1:10" ht="15" customHeight="1" x14ac:dyDescent="0.25">
      <c r="A36" s="27" t="s">
        <v>25</v>
      </c>
      <c r="B36" s="31" t="s">
        <v>149</v>
      </c>
      <c r="C36" s="11">
        <v>8</v>
      </c>
      <c r="D36" s="14"/>
      <c r="E36" s="11">
        <v>51</v>
      </c>
      <c r="F36" s="14">
        <f t="shared" si="3"/>
        <v>3825</v>
      </c>
      <c r="G36" s="14"/>
      <c r="H36" s="14">
        <f>H35</f>
        <v>292</v>
      </c>
      <c r="I36" s="12">
        <f t="shared" ref="I36:I67" si="4">F36+H36-$I$70</f>
        <v>-945.58461538461506</v>
      </c>
      <c r="J36" s="11"/>
    </row>
    <row r="37" spans="1:10" ht="15" customHeight="1" x14ac:dyDescent="0.25">
      <c r="A37" s="27" t="s">
        <v>19</v>
      </c>
      <c r="B37" s="31" t="s">
        <v>141</v>
      </c>
      <c r="C37" s="11">
        <v>8</v>
      </c>
      <c r="D37" s="14"/>
      <c r="E37" s="11">
        <v>35</v>
      </c>
      <c r="F37" s="14">
        <f t="shared" si="3"/>
        <v>2625</v>
      </c>
      <c r="G37" s="14"/>
      <c r="H37" s="14">
        <f>H36</f>
        <v>292</v>
      </c>
      <c r="I37" s="12">
        <f t="shared" si="4"/>
        <v>-2145.5846153846151</v>
      </c>
      <c r="J37" s="11"/>
    </row>
    <row r="38" spans="1:10" s="21" customFormat="1" ht="15" customHeight="1" x14ac:dyDescent="0.25">
      <c r="A38" s="25" t="s">
        <v>36</v>
      </c>
      <c r="B38" s="25">
        <v>39753</v>
      </c>
      <c r="C38" s="25">
        <v>8</v>
      </c>
      <c r="D38" s="13"/>
      <c r="E38" s="25"/>
      <c r="F38" s="13">
        <f t="shared" si="3"/>
        <v>0</v>
      </c>
      <c r="G38" s="13"/>
      <c r="H38" s="13">
        <f>G38/3</f>
        <v>0</v>
      </c>
      <c r="I38" s="30">
        <f t="shared" si="4"/>
        <v>-5062.5846153846151</v>
      </c>
      <c r="J38" s="45"/>
    </row>
    <row r="39" spans="1:10" ht="15" customHeight="1" x14ac:dyDescent="0.25">
      <c r="A39" s="19" t="s">
        <v>57</v>
      </c>
      <c r="B39" s="52" t="s">
        <v>129</v>
      </c>
      <c r="C39" s="9">
        <v>9</v>
      </c>
      <c r="D39" s="10">
        <v>6000</v>
      </c>
      <c r="E39" s="9"/>
      <c r="F39" s="10">
        <f t="shared" si="3"/>
        <v>6000</v>
      </c>
      <c r="G39" s="10">
        <v>1364</v>
      </c>
      <c r="H39" s="10">
        <f>G39/4</f>
        <v>341</v>
      </c>
      <c r="I39" s="10">
        <f t="shared" si="4"/>
        <v>1278.4153846153849</v>
      </c>
      <c r="J39" s="9"/>
    </row>
    <row r="40" spans="1:10" ht="15" customHeight="1" x14ac:dyDescent="0.25">
      <c r="A40" s="27" t="s">
        <v>76</v>
      </c>
      <c r="B40" s="31" t="s">
        <v>130</v>
      </c>
      <c r="C40" s="11">
        <v>9</v>
      </c>
      <c r="D40" s="14"/>
      <c r="E40" s="11">
        <v>41</v>
      </c>
      <c r="F40" s="14">
        <f t="shared" si="3"/>
        <v>3075</v>
      </c>
      <c r="G40" s="14"/>
      <c r="H40" s="14">
        <f>H39</f>
        <v>341</v>
      </c>
      <c r="I40" s="12">
        <f t="shared" si="4"/>
        <v>-1646.5846153846151</v>
      </c>
      <c r="J40" s="11"/>
    </row>
    <row r="41" spans="1:10" s="21" customFormat="1" ht="15" customHeight="1" x14ac:dyDescent="0.25">
      <c r="A41" s="27" t="s">
        <v>49</v>
      </c>
      <c r="B41" s="31" t="s">
        <v>113</v>
      </c>
      <c r="C41" s="11">
        <v>9</v>
      </c>
      <c r="D41" s="14"/>
      <c r="E41" s="11">
        <v>66</v>
      </c>
      <c r="F41" s="14">
        <f t="shared" si="3"/>
        <v>4950</v>
      </c>
      <c r="G41" s="14"/>
      <c r="H41" s="14">
        <f>H40</f>
        <v>341</v>
      </c>
      <c r="I41" s="12">
        <f t="shared" si="4"/>
        <v>228.41538461538494</v>
      </c>
      <c r="J41" s="11"/>
    </row>
    <row r="42" spans="1:10" ht="15" customHeight="1" x14ac:dyDescent="0.25">
      <c r="A42" s="11" t="s">
        <v>40</v>
      </c>
      <c r="B42" s="11">
        <v>21667</v>
      </c>
      <c r="C42" s="11">
        <v>9</v>
      </c>
      <c r="D42" s="14"/>
      <c r="E42" s="11">
        <v>31</v>
      </c>
      <c r="F42" s="14">
        <f t="shared" si="3"/>
        <v>2325</v>
      </c>
      <c r="G42" s="14"/>
      <c r="H42" s="14">
        <f>H41</f>
        <v>341</v>
      </c>
      <c r="I42" s="12">
        <f t="shared" si="4"/>
        <v>-2396.5846153846151</v>
      </c>
      <c r="J42" s="22"/>
    </row>
    <row r="43" spans="1:10" ht="15" customHeight="1" x14ac:dyDescent="0.25">
      <c r="A43" s="19" t="s">
        <v>83</v>
      </c>
      <c r="B43" s="52" t="s">
        <v>144</v>
      </c>
      <c r="C43" s="9">
        <v>10</v>
      </c>
      <c r="D43" s="10">
        <v>6000</v>
      </c>
      <c r="E43" s="9"/>
      <c r="F43" s="10">
        <f t="shared" si="3"/>
        <v>6000</v>
      </c>
      <c r="G43" s="10">
        <v>1615</v>
      </c>
      <c r="H43" s="10">
        <f>G43/4</f>
        <v>403.75</v>
      </c>
      <c r="I43" s="10">
        <f t="shared" si="4"/>
        <v>1341.1653846153849</v>
      </c>
      <c r="J43" s="9"/>
    </row>
    <row r="44" spans="1:10" ht="15" customHeight="1" x14ac:dyDescent="0.25">
      <c r="A44" s="27" t="s">
        <v>55</v>
      </c>
      <c r="B44" s="11">
        <v>11327</v>
      </c>
      <c r="C44" s="11">
        <v>10</v>
      </c>
      <c r="D44" s="14"/>
      <c r="E44" s="11">
        <v>47</v>
      </c>
      <c r="F44" s="14">
        <f t="shared" si="3"/>
        <v>3525</v>
      </c>
      <c r="G44" s="14"/>
      <c r="H44" s="14">
        <f>H43</f>
        <v>403.75</v>
      </c>
      <c r="I44" s="12">
        <f t="shared" si="4"/>
        <v>-1133.8346153846151</v>
      </c>
      <c r="J44" s="22"/>
    </row>
    <row r="45" spans="1:10" ht="15" customHeight="1" x14ac:dyDescent="0.25">
      <c r="A45" s="27" t="s">
        <v>41</v>
      </c>
      <c r="B45" s="31" t="s">
        <v>124</v>
      </c>
      <c r="C45" s="11">
        <v>10</v>
      </c>
      <c r="D45" s="14"/>
      <c r="E45" s="11">
        <v>36</v>
      </c>
      <c r="F45" s="14">
        <f t="shared" si="3"/>
        <v>2700</v>
      </c>
      <c r="G45" s="14"/>
      <c r="H45" s="14">
        <f>H44</f>
        <v>403.75</v>
      </c>
      <c r="I45" s="12">
        <f t="shared" si="4"/>
        <v>-1958.8346153846151</v>
      </c>
      <c r="J45" s="11"/>
    </row>
    <row r="46" spans="1:10" ht="15" customHeight="1" x14ac:dyDescent="0.25">
      <c r="A46" s="29" t="s">
        <v>70</v>
      </c>
      <c r="B46" s="31" t="s">
        <v>121</v>
      </c>
      <c r="C46" s="11">
        <v>10</v>
      </c>
      <c r="D46" s="14"/>
      <c r="E46" s="11">
        <v>101</v>
      </c>
      <c r="F46" s="14">
        <f t="shared" si="3"/>
        <v>7575</v>
      </c>
      <c r="G46" s="14"/>
      <c r="H46" s="14">
        <f>H45</f>
        <v>403.75</v>
      </c>
      <c r="I46" s="12">
        <f t="shared" si="4"/>
        <v>2916.1653846153849</v>
      </c>
      <c r="J46" s="11"/>
    </row>
    <row r="47" spans="1:10" ht="15" customHeight="1" x14ac:dyDescent="0.25">
      <c r="A47" s="9" t="s">
        <v>75</v>
      </c>
      <c r="B47" s="9">
        <v>36046</v>
      </c>
      <c r="C47" s="9">
        <v>11</v>
      </c>
      <c r="D47" s="10">
        <v>10000</v>
      </c>
      <c r="E47" s="9"/>
      <c r="F47" s="10">
        <f t="shared" si="3"/>
        <v>10000</v>
      </c>
      <c r="G47" s="10">
        <v>997</v>
      </c>
      <c r="H47" s="10">
        <f>G47/5</f>
        <v>199.4</v>
      </c>
      <c r="I47" s="10">
        <f t="shared" si="4"/>
        <v>5136.8153846153846</v>
      </c>
      <c r="J47" s="9"/>
    </row>
    <row r="48" spans="1:10" ht="15" customHeight="1" x14ac:dyDescent="0.25">
      <c r="A48" s="26" t="s">
        <v>62</v>
      </c>
      <c r="B48" s="31" t="s">
        <v>104</v>
      </c>
      <c r="C48" s="11">
        <v>11</v>
      </c>
      <c r="D48" s="14"/>
      <c r="E48" s="11">
        <v>76</v>
      </c>
      <c r="F48" s="14">
        <f t="shared" si="3"/>
        <v>5700</v>
      </c>
      <c r="G48" s="14"/>
      <c r="H48" s="14">
        <f>H47</f>
        <v>199.4</v>
      </c>
      <c r="I48" s="12">
        <f t="shared" si="4"/>
        <v>836.81538461538457</v>
      </c>
      <c r="J48" s="11"/>
    </row>
    <row r="49" spans="1:10" ht="15" customHeight="1" x14ac:dyDescent="0.25">
      <c r="A49" s="27" t="s">
        <v>84</v>
      </c>
      <c r="B49" s="31" t="s">
        <v>146</v>
      </c>
      <c r="C49" s="11">
        <v>11</v>
      </c>
      <c r="D49" s="14"/>
      <c r="E49" s="11">
        <v>54</v>
      </c>
      <c r="F49" s="14">
        <f t="shared" si="3"/>
        <v>4050</v>
      </c>
      <c r="G49" s="14"/>
      <c r="H49" s="14">
        <f>H48</f>
        <v>199.4</v>
      </c>
      <c r="I49" s="12">
        <f t="shared" si="4"/>
        <v>-813.18461538461543</v>
      </c>
      <c r="J49" s="11"/>
    </row>
    <row r="50" spans="1:10" s="21" customFormat="1" ht="15" customHeight="1" x14ac:dyDescent="0.25">
      <c r="A50" s="27" t="s">
        <v>37</v>
      </c>
      <c r="B50" s="31" t="s">
        <v>134</v>
      </c>
      <c r="C50" s="11">
        <v>11</v>
      </c>
      <c r="D50" s="14"/>
      <c r="E50" s="11">
        <v>3</v>
      </c>
      <c r="F50" s="14">
        <f t="shared" si="3"/>
        <v>225</v>
      </c>
      <c r="G50" s="14"/>
      <c r="H50" s="14">
        <f>H49</f>
        <v>199.4</v>
      </c>
      <c r="I50" s="12">
        <f t="shared" si="4"/>
        <v>-4638.1846153846154</v>
      </c>
      <c r="J50" s="11"/>
    </row>
    <row r="51" spans="1:10" ht="15" customHeight="1" x14ac:dyDescent="0.25">
      <c r="A51" s="27" t="s">
        <v>56</v>
      </c>
      <c r="B51" s="11">
        <v>11368</v>
      </c>
      <c r="C51" s="11">
        <v>11</v>
      </c>
      <c r="D51" s="14"/>
      <c r="E51" s="11">
        <v>44</v>
      </c>
      <c r="F51" s="14">
        <f t="shared" si="3"/>
        <v>3300</v>
      </c>
      <c r="G51" s="14"/>
      <c r="H51" s="14">
        <f>H50</f>
        <v>199.4</v>
      </c>
      <c r="I51" s="12">
        <f t="shared" si="4"/>
        <v>-1563.184615384615</v>
      </c>
      <c r="J51" s="22"/>
    </row>
    <row r="52" spans="1:10" ht="15" customHeight="1" x14ac:dyDescent="0.25">
      <c r="A52" s="19" t="s">
        <v>336</v>
      </c>
      <c r="B52" s="9">
        <v>2167</v>
      </c>
      <c r="C52" s="9">
        <v>12</v>
      </c>
      <c r="D52" s="10">
        <v>6000</v>
      </c>
      <c r="E52" s="9"/>
      <c r="F52" s="10"/>
      <c r="G52" s="10">
        <v>3240</v>
      </c>
      <c r="H52" s="10">
        <f>G52/4</f>
        <v>810</v>
      </c>
      <c r="I52" s="10">
        <f t="shared" si="4"/>
        <v>-4252.5846153846151</v>
      </c>
      <c r="J52" s="9"/>
    </row>
    <row r="53" spans="1:10" ht="15" customHeight="1" x14ac:dyDescent="0.25">
      <c r="A53" s="27" t="s">
        <v>79</v>
      </c>
      <c r="B53" s="31" t="s">
        <v>138</v>
      </c>
      <c r="C53" s="11">
        <v>12</v>
      </c>
      <c r="D53" s="14"/>
      <c r="E53" s="11">
        <v>22</v>
      </c>
      <c r="F53" s="14">
        <f t="shared" ref="F53:F68" si="5">(E53*75)+D53</f>
        <v>1650</v>
      </c>
      <c r="G53" s="14"/>
      <c r="H53" s="14">
        <f>H52</f>
        <v>810</v>
      </c>
      <c r="I53" s="12">
        <f t="shared" si="4"/>
        <v>-2602.5846153846151</v>
      </c>
      <c r="J53" s="11"/>
    </row>
    <row r="54" spans="1:10" ht="15" customHeight="1" x14ac:dyDescent="0.25">
      <c r="A54" s="27" t="s">
        <v>74</v>
      </c>
      <c r="B54" s="31" t="s">
        <v>128</v>
      </c>
      <c r="C54" s="11">
        <v>12</v>
      </c>
      <c r="D54" s="14"/>
      <c r="E54" s="11">
        <v>40</v>
      </c>
      <c r="F54" s="14">
        <f t="shared" si="5"/>
        <v>3000</v>
      </c>
      <c r="G54" s="14"/>
      <c r="H54" s="14">
        <f>H53</f>
        <v>810</v>
      </c>
      <c r="I54" s="12">
        <f t="shared" si="4"/>
        <v>-1252.5846153846151</v>
      </c>
      <c r="J54" s="11"/>
    </row>
    <row r="55" spans="1:10" s="21" customFormat="1" ht="15" customHeight="1" x14ac:dyDescent="0.25">
      <c r="A55" s="27" t="s">
        <v>58</v>
      </c>
      <c r="B55" s="31" t="s">
        <v>119</v>
      </c>
      <c r="C55" s="11">
        <v>12</v>
      </c>
      <c r="D55" s="14"/>
      <c r="E55" s="11">
        <v>101</v>
      </c>
      <c r="F55" s="14">
        <f t="shared" si="5"/>
        <v>7575</v>
      </c>
      <c r="G55" s="14"/>
      <c r="H55" s="14">
        <f>H54</f>
        <v>810</v>
      </c>
      <c r="I55" s="12">
        <f t="shared" si="4"/>
        <v>3322.4153846153849</v>
      </c>
      <c r="J55" s="11"/>
    </row>
    <row r="56" spans="1:10" s="21" customFormat="1" ht="15" customHeight="1" x14ac:dyDescent="0.25">
      <c r="A56" s="19" t="s">
        <v>51</v>
      </c>
      <c r="B56" s="52" t="s">
        <v>148</v>
      </c>
      <c r="C56" s="9">
        <v>13</v>
      </c>
      <c r="D56" s="10">
        <v>6000</v>
      </c>
      <c r="E56" s="9"/>
      <c r="F56" s="10">
        <f t="shared" si="5"/>
        <v>6000</v>
      </c>
      <c r="G56" s="10">
        <v>3009</v>
      </c>
      <c r="H56" s="10">
        <f>G56/4</f>
        <v>752.25</v>
      </c>
      <c r="I56" s="10">
        <f t="shared" si="4"/>
        <v>1689.6653846153849</v>
      </c>
      <c r="J56" s="9"/>
    </row>
    <row r="57" spans="1:10" ht="15" customHeight="1" x14ac:dyDescent="0.25">
      <c r="A57" s="27" t="s">
        <v>80</v>
      </c>
      <c r="B57" s="31" t="s">
        <v>139</v>
      </c>
      <c r="C57" s="11">
        <v>13</v>
      </c>
      <c r="D57" s="14"/>
      <c r="E57" s="11">
        <v>8</v>
      </c>
      <c r="F57" s="14">
        <f t="shared" si="5"/>
        <v>600</v>
      </c>
      <c r="G57" s="14"/>
      <c r="H57" s="14">
        <f>H56</f>
        <v>752.25</v>
      </c>
      <c r="I57" s="12">
        <f t="shared" si="4"/>
        <v>-3710.3346153846151</v>
      </c>
      <c r="J57" s="11"/>
    </row>
    <row r="58" spans="1:10" ht="15" customHeight="1" x14ac:dyDescent="0.25">
      <c r="A58" s="27" t="s">
        <v>33</v>
      </c>
      <c r="B58" s="31" t="s">
        <v>132</v>
      </c>
      <c r="C58" s="11">
        <v>13</v>
      </c>
      <c r="D58" s="14"/>
      <c r="E58" s="11">
        <v>65</v>
      </c>
      <c r="F58" s="14">
        <f t="shared" si="5"/>
        <v>4875</v>
      </c>
      <c r="G58" s="14"/>
      <c r="H58" s="14">
        <f>H57</f>
        <v>752.25</v>
      </c>
      <c r="I58" s="12">
        <f t="shared" si="4"/>
        <v>564.66538461538494</v>
      </c>
      <c r="J58" s="11"/>
    </row>
    <row r="59" spans="1:10" ht="15" customHeight="1" x14ac:dyDescent="0.25">
      <c r="A59" s="11" t="s">
        <v>68</v>
      </c>
      <c r="B59" s="11">
        <v>11437</v>
      </c>
      <c r="C59" s="11">
        <v>13</v>
      </c>
      <c r="D59" s="11"/>
      <c r="E59" s="11">
        <v>109</v>
      </c>
      <c r="F59" s="14">
        <f t="shared" si="5"/>
        <v>8175</v>
      </c>
      <c r="G59" s="11"/>
      <c r="H59" s="14">
        <f>H58</f>
        <v>752.25</v>
      </c>
      <c r="I59" s="12">
        <f t="shared" si="4"/>
        <v>3864.6653846153849</v>
      </c>
      <c r="J59" s="11"/>
    </row>
    <row r="60" spans="1:10" ht="15" customHeight="1" x14ac:dyDescent="0.25">
      <c r="A60" s="19" t="s">
        <v>38</v>
      </c>
      <c r="B60" s="9">
        <v>1526</v>
      </c>
      <c r="C60" s="9">
        <v>14</v>
      </c>
      <c r="D60" s="10">
        <v>6000</v>
      </c>
      <c r="E60" s="9"/>
      <c r="F60" s="10">
        <f t="shared" si="5"/>
        <v>6000</v>
      </c>
      <c r="G60" s="10">
        <v>1484</v>
      </c>
      <c r="H60" s="10">
        <f>G60/4</f>
        <v>371</v>
      </c>
      <c r="I60" s="10">
        <f t="shared" si="4"/>
        <v>1308.4153846153849</v>
      </c>
      <c r="J60" s="9"/>
    </row>
    <row r="61" spans="1:10" ht="15" customHeight="1" x14ac:dyDescent="0.25">
      <c r="A61" s="27" t="s">
        <v>42</v>
      </c>
      <c r="B61" s="31" t="s">
        <v>145</v>
      </c>
      <c r="C61" s="11">
        <v>14</v>
      </c>
      <c r="D61" s="14"/>
      <c r="E61" s="11">
        <v>5</v>
      </c>
      <c r="F61" s="14">
        <f t="shared" si="5"/>
        <v>375</v>
      </c>
      <c r="G61" s="14"/>
      <c r="H61" s="14">
        <f>H60</f>
        <v>371</v>
      </c>
      <c r="I61" s="12">
        <f t="shared" si="4"/>
        <v>-4316.5846153846151</v>
      </c>
      <c r="J61" s="11"/>
    </row>
    <row r="62" spans="1:10" ht="15" customHeight="1" x14ac:dyDescent="0.25">
      <c r="A62" s="27" t="s">
        <v>23</v>
      </c>
      <c r="B62" s="31" t="s">
        <v>131</v>
      </c>
      <c r="C62" s="11">
        <v>14</v>
      </c>
      <c r="D62" s="14"/>
      <c r="E62" s="11">
        <v>57</v>
      </c>
      <c r="F62" s="14">
        <f t="shared" si="5"/>
        <v>4275</v>
      </c>
      <c r="G62" s="14"/>
      <c r="H62" s="14">
        <f>H61</f>
        <v>371</v>
      </c>
      <c r="I62" s="12">
        <f t="shared" si="4"/>
        <v>-416.58461538461506</v>
      </c>
      <c r="J62" s="11"/>
    </row>
    <row r="63" spans="1:10" s="21" customFormat="1" ht="15" customHeight="1" x14ac:dyDescent="0.25">
      <c r="A63" s="27" t="s">
        <v>221</v>
      </c>
      <c r="B63" s="31">
        <v>42067</v>
      </c>
      <c r="C63" s="11">
        <v>14</v>
      </c>
      <c r="D63" s="14"/>
      <c r="E63" s="11">
        <v>110</v>
      </c>
      <c r="F63" s="14">
        <f t="shared" si="5"/>
        <v>8250</v>
      </c>
      <c r="G63" s="14"/>
      <c r="H63" s="14">
        <f>H62</f>
        <v>371</v>
      </c>
      <c r="I63" s="12">
        <f t="shared" si="4"/>
        <v>3558.4153846153849</v>
      </c>
      <c r="J63" s="11"/>
    </row>
    <row r="64" spans="1:10" s="21" customFormat="1" ht="15" customHeight="1" x14ac:dyDescent="0.25">
      <c r="A64" s="44" t="s">
        <v>400</v>
      </c>
      <c r="B64" s="46">
        <v>27474</v>
      </c>
      <c r="C64" s="25">
        <v>14</v>
      </c>
      <c r="D64" s="13"/>
      <c r="E64" s="25"/>
      <c r="F64" s="13">
        <v>0</v>
      </c>
      <c r="G64" s="13"/>
      <c r="H64" s="13">
        <v>0</v>
      </c>
      <c r="I64" s="30">
        <f t="shared" si="4"/>
        <v>-5062.5846153846151</v>
      </c>
      <c r="J64" s="11"/>
    </row>
    <row r="65" spans="1:12" ht="15" customHeight="1" x14ac:dyDescent="0.25">
      <c r="A65" s="19" t="s">
        <v>78</v>
      </c>
      <c r="B65" s="52" t="s">
        <v>136</v>
      </c>
      <c r="C65" s="9">
        <v>15</v>
      </c>
      <c r="D65" s="10">
        <v>6000</v>
      </c>
      <c r="E65" s="9"/>
      <c r="F65" s="10">
        <f t="shared" si="5"/>
        <v>6000</v>
      </c>
      <c r="G65" s="10">
        <v>4714</v>
      </c>
      <c r="H65" s="10">
        <f>G65/4</f>
        <v>1178.5</v>
      </c>
      <c r="I65" s="10">
        <f t="shared" si="4"/>
        <v>2115.9153846153849</v>
      </c>
      <c r="J65" s="9"/>
    </row>
    <row r="66" spans="1:12" ht="15" customHeight="1" x14ac:dyDescent="0.25">
      <c r="A66" s="27" t="s">
        <v>44</v>
      </c>
      <c r="B66" s="31" t="s">
        <v>143</v>
      </c>
      <c r="C66" s="11">
        <v>15</v>
      </c>
      <c r="D66" s="14"/>
      <c r="E66" s="11">
        <v>60</v>
      </c>
      <c r="F66" s="14">
        <f t="shared" si="5"/>
        <v>4500</v>
      </c>
      <c r="G66" s="14"/>
      <c r="H66" s="14">
        <f>H65</f>
        <v>1178.5</v>
      </c>
      <c r="I66" s="12">
        <f t="shared" si="4"/>
        <v>615.91538461538494</v>
      </c>
      <c r="J66" s="11"/>
    </row>
    <row r="67" spans="1:12" ht="15" customHeight="1" x14ac:dyDescent="0.25">
      <c r="A67" s="27" t="s">
        <v>69</v>
      </c>
      <c r="B67" s="31" t="s">
        <v>120</v>
      </c>
      <c r="C67" s="16">
        <v>15</v>
      </c>
      <c r="D67" s="13"/>
      <c r="E67" s="16">
        <v>86</v>
      </c>
      <c r="F67" s="17">
        <f t="shared" si="5"/>
        <v>6450</v>
      </c>
      <c r="G67" s="13"/>
      <c r="H67" s="14">
        <f>H66</f>
        <v>1178.5</v>
      </c>
      <c r="I67" s="12">
        <f t="shared" si="4"/>
        <v>2565.9153846153849</v>
      </c>
      <c r="J67" s="25"/>
    </row>
    <row r="68" spans="1:12" s="21" customFormat="1" ht="15" customHeight="1" x14ac:dyDescent="0.25">
      <c r="A68" s="27" t="s">
        <v>77</v>
      </c>
      <c r="B68" s="31" t="s">
        <v>137</v>
      </c>
      <c r="C68" s="11">
        <v>15</v>
      </c>
      <c r="D68" s="14"/>
      <c r="E68" s="11">
        <v>14</v>
      </c>
      <c r="F68" s="14">
        <f t="shared" si="5"/>
        <v>1050</v>
      </c>
      <c r="G68" s="14"/>
      <c r="H68" s="14">
        <f>H67</f>
        <v>1178.5</v>
      </c>
      <c r="I68" s="12">
        <f t="shared" ref="I68" si="6">F68+H68-$I$70</f>
        <v>-2834.0846153846151</v>
      </c>
      <c r="J68" s="11"/>
      <c r="L68" s="61"/>
    </row>
    <row r="69" spans="1:12" ht="15" customHeight="1" x14ac:dyDescent="0.25">
      <c r="A69" s="5"/>
      <c r="B69" s="5"/>
      <c r="C69" s="5"/>
      <c r="D69" s="6"/>
      <c r="E69" s="5"/>
      <c r="F69" s="6">
        <f>SUM(F4:F68)</f>
        <v>291575</v>
      </c>
      <c r="G69" s="6"/>
      <c r="H69" s="6">
        <f>SUM(H4:H68)</f>
        <v>37493.000000000007</v>
      </c>
      <c r="I69" s="6">
        <f>F69+H69</f>
        <v>329068</v>
      </c>
      <c r="J69" s="6"/>
    </row>
    <row r="70" spans="1:12" ht="15" customHeight="1" x14ac:dyDescent="0.25">
      <c r="A70" s="5"/>
      <c r="B70" s="5"/>
      <c r="C70" s="5"/>
      <c r="D70" s="6"/>
      <c r="E70" s="5"/>
      <c r="F70" s="6"/>
      <c r="G70" s="6"/>
      <c r="H70" s="8" t="s">
        <v>60</v>
      </c>
      <c r="I70" s="6">
        <f>I69/(COUNTIF(A4:A68,"*"))</f>
        <v>5062.5846153846151</v>
      </c>
      <c r="J70" s="5"/>
    </row>
  </sheetData>
  <autoFilter ref="A3:J68" xr:uid="{6F474B58-787A-4D45-B02F-A5A27401A210}">
    <sortState xmlns:xlrd2="http://schemas.microsoft.com/office/spreadsheetml/2017/richdata2" ref="A4:J70">
      <sortCondition ref="C3:C68"/>
    </sortState>
  </autoFilter>
  <sortState xmlns:xlrd2="http://schemas.microsoft.com/office/spreadsheetml/2017/richdata2" ref="A4:J68">
    <sortCondition ref="C4:C68"/>
  </sortState>
  <conditionalFormatting sqref="I65:I68 I60:I61 I4:I58">
    <cfRule type="cellIs" dxfId="153" priority="8" operator="lessThan">
      <formula>0</formula>
    </cfRule>
  </conditionalFormatting>
  <conditionalFormatting sqref="I62">
    <cfRule type="cellIs" dxfId="152" priority="3" operator="lessThan">
      <formula>0</formula>
    </cfRule>
  </conditionalFormatting>
  <conditionalFormatting sqref="I59">
    <cfRule type="cellIs" dxfId="151" priority="2" operator="lessThan">
      <formula>0</formula>
    </cfRule>
  </conditionalFormatting>
  <conditionalFormatting sqref="I63:I64">
    <cfRule type="cellIs" dxfId="150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DD1F-C4EC-B840-BEDD-18C745745B24}">
  <dimension ref="A1:L124"/>
  <sheetViews>
    <sheetView topLeftCell="A82" zoomScaleNormal="100" workbookViewId="0">
      <selection activeCell="A117" sqref="A117"/>
    </sheetView>
  </sheetViews>
  <sheetFormatPr defaultColWidth="8.85546875" defaultRowHeight="15" customHeight="1" x14ac:dyDescent="0.25"/>
  <cols>
    <col min="1" max="1" width="27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7" t="s">
        <v>219</v>
      </c>
      <c r="J1" s="15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0" ht="15" customHeight="1" x14ac:dyDescent="0.25">
      <c r="A4" s="19" t="s">
        <v>300</v>
      </c>
      <c r="B4" s="48">
        <v>11492</v>
      </c>
      <c r="C4" s="49">
        <v>1</v>
      </c>
      <c r="D4" s="50">
        <v>10000</v>
      </c>
      <c r="E4" s="49"/>
      <c r="F4" s="50">
        <f>(E4*75)+D4</f>
        <v>10000</v>
      </c>
      <c r="G4" s="50">
        <v>2119</v>
      </c>
      <c r="H4" s="50">
        <f>G4/5</f>
        <v>423.8</v>
      </c>
      <c r="I4" s="10">
        <f t="shared" ref="I4:I35" si="0">F4+H4-$I$124</f>
        <v>4518.8924369747892</v>
      </c>
      <c r="J4" s="9"/>
    </row>
    <row r="5" spans="1:10" ht="15" customHeight="1" x14ac:dyDescent="0.25">
      <c r="A5" s="27" t="s">
        <v>35</v>
      </c>
      <c r="B5" s="34" t="s">
        <v>122</v>
      </c>
      <c r="C5" s="16">
        <v>1</v>
      </c>
      <c r="D5" s="17"/>
      <c r="E5" s="16">
        <v>134</v>
      </c>
      <c r="F5" s="17">
        <f>(E5*150)+D5</f>
        <v>20100</v>
      </c>
      <c r="G5" s="17"/>
      <c r="H5" s="17">
        <f>H4</f>
        <v>423.8</v>
      </c>
      <c r="I5" s="12">
        <f t="shared" si="0"/>
        <v>14618.892436974789</v>
      </c>
      <c r="J5" s="11"/>
    </row>
    <row r="6" spans="1:10" ht="15" customHeight="1" x14ac:dyDescent="0.25">
      <c r="A6" s="11" t="s">
        <v>67</v>
      </c>
      <c r="B6" s="34">
        <v>2767</v>
      </c>
      <c r="C6" s="16">
        <v>1</v>
      </c>
      <c r="D6" s="17"/>
      <c r="E6" s="16">
        <v>139</v>
      </c>
      <c r="F6" s="17">
        <f>(E6*150)+D6</f>
        <v>20850</v>
      </c>
      <c r="G6" s="17"/>
      <c r="H6" s="17">
        <f>H5</f>
        <v>423.8</v>
      </c>
      <c r="I6" s="12">
        <f t="shared" si="0"/>
        <v>15368.892436974789</v>
      </c>
      <c r="J6" s="22"/>
    </row>
    <row r="7" spans="1:10" ht="15" customHeight="1" x14ac:dyDescent="0.25">
      <c r="A7" s="27" t="s">
        <v>15</v>
      </c>
      <c r="B7" s="34" t="s">
        <v>255</v>
      </c>
      <c r="C7" s="16">
        <v>1</v>
      </c>
      <c r="D7" s="17"/>
      <c r="E7" s="16">
        <v>134</v>
      </c>
      <c r="F7" s="17">
        <f>(E7*150)+D7</f>
        <v>20100</v>
      </c>
      <c r="G7" s="17"/>
      <c r="H7" s="17">
        <f>H6</f>
        <v>423.8</v>
      </c>
      <c r="I7" s="12">
        <f t="shared" si="0"/>
        <v>14618.892436974789</v>
      </c>
      <c r="J7" s="11"/>
    </row>
    <row r="8" spans="1:10" ht="15" customHeight="1" x14ac:dyDescent="0.25">
      <c r="A8" s="27" t="s">
        <v>229</v>
      </c>
      <c r="B8" s="34" t="s">
        <v>306</v>
      </c>
      <c r="C8" s="16">
        <v>1</v>
      </c>
      <c r="D8" s="17"/>
      <c r="E8" s="16">
        <v>8</v>
      </c>
      <c r="F8" s="17">
        <f t="shared" ref="F8:F22" si="1">(E8*75)+D8</f>
        <v>600</v>
      </c>
      <c r="G8" s="17"/>
      <c r="H8" s="17">
        <f>H7</f>
        <v>423.8</v>
      </c>
      <c r="I8" s="12">
        <f t="shared" si="0"/>
        <v>-4881.1075630252099</v>
      </c>
      <c r="J8" s="11"/>
    </row>
    <row r="9" spans="1:10" ht="15" customHeight="1" x14ac:dyDescent="0.25">
      <c r="A9" s="19" t="s">
        <v>337</v>
      </c>
      <c r="B9" s="48">
        <v>37635</v>
      </c>
      <c r="C9" s="49">
        <v>2</v>
      </c>
      <c r="D9" s="50">
        <v>10000</v>
      </c>
      <c r="E9" s="49"/>
      <c r="F9" s="50">
        <f t="shared" si="1"/>
        <v>10000</v>
      </c>
      <c r="G9" s="50">
        <v>5440</v>
      </c>
      <c r="H9" s="50">
        <f>G9/5</f>
        <v>1088</v>
      </c>
      <c r="I9" s="10">
        <f t="shared" si="0"/>
        <v>5183.09243697479</v>
      </c>
      <c r="J9" s="9"/>
    </row>
    <row r="10" spans="1:10" ht="15" customHeight="1" x14ac:dyDescent="0.25">
      <c r="A10" s="11" t="s">
        <v>36</v>
      </c>
      <c r="B10" s="34" t="s">
        <v>283</v>
      </c>
      <c r="C10" s="16">
        <v>2</v>
      </c>
      <c r="D10" s="17"/>
      <c r="E10" s="16">
        <v>63</v>
      </c>
      <c r="F10" s="17">
        <f t="shared" si="1"/>
        <v>4725</v>
      </c>
      <c r="G10" s="17"/>
      <c r="H10" s="17">
        <f>H9</f>
        <v>1088</v>
      </c>
      <c r="I10" s="12">
        <f t="shared" si="0"/>
        <v>-91.907563025210038</v>
      </c>
      <c r="J10" s="22"/>
    </row>
    <row r="11" spans="1:10" ht="15" customHeight="1" x14ac:dyDescent="0.25">
      <c r="A11" s="27" t="s">
        <v>28</v>
      </c>
      <c r="B11" s="34" t="s">
        <v>102</v>
      </c>
      <c r="C11" s="16">
        <v>2</v>
      </c>
      <c r="D11" s="17"/>
      <c r="E11" s="16">
        <v>46</v>
      </c>
      <c r="F11" s="17">
        <f t="shared" si="1"/>
        <v>3450</v>
      </c>
      <c r="G11" s="17"/>
      <c r="H11" s="17">
        <f>H10</f>
        <v>1088</v>
      </c>
      <c r="I11" s="12">
        <f t="shared" si="0"/>
        <v>-1366.90756302521</v>
      </c>
      <c r="J11" s="22"/>
    </row>
    <row r="12" spans="1:10" ht="15" customHeight="1" x14ac:dyDescent="0.25">
      <c r="A12" s="27" t="s">
        <v>338</v>
      </c>
      <c r="B12" s="34">
        <v>11560</v>
      </c>
      <c r="C12" s="16">
        <v>2</v>
      </c>
      <c r="D12" s="17"/>
      <c r="E12" s="16">
        <v>36</v>
      </c>
      <c r="F12" s="17">
        <f t="shared" si="1"/>
        <v>2700</v>
      </c>
      <c r="G12" s="17"/>
      <c r="H12" s="17">
        <f>H11</f>
        <v>1088</v>
      </c>
      <c r="I12" s="12">
        <f t="shared" si="0"/>
        <v>-2116.90756302521</v>
      </c>
      <c r="J12" s="11"/>
    </row>
    <row r="13" spans="1:10" ht="15" customHeight="1" x14ac:dyDescent="0.25">
      <c r="A13" s="27" t="s">
        <v>21</v>
      </c>
      <c r="B13" s="34" t="s">
        <v>107</v>
      </c>
      <c r="C13" s="16">
        <v>2</v>
      </c>
      <c r="D13" s="17"/>
      <c r="E13" s="16">
        <v>48</v>
      </c>
      <c r="F13" s="17">
        <f t="shared" si="1"/>
        <v>3600</v>
      </c>
      <c r="G13" s="17"/>
      <c r="H13" s="17">
        <f>H12</f>
        <v>1088</v>
      </c>
      <c r="I13" s="12">
        <f t="shared" si="0"/>
        <v>-1216.90756302521</v>
      </c>
      <c r="J13" s="11"/>
    </row>
    <row r="14" spans="1:10" ht="15" customHeight="1" x14ac:dyDescent="0.25">
      <c r="A14" s="19" t="s">
        <v>222</v>
      </c>
      <c r="B14" s="48" t="s">
        <v>258</v>
      </c>
      <c r="C14" s="49">
        <v>3</v>
      </c>
      <c r="D14" s="50">
        <v>9000</v>
      </c>
      <c r="E14" s="49"/>
      <c r="F14" s="50">
        <f t="shared" si="1"/>
        <v>9000</v>
      </c>
      <c r="G14" s="50">
        <v>3197</v>
      </c>
      <c r="H14" s="50">
        <f>G14/6</f>
        <v>532.83333333333337</v>
      </c>
      <c r="I14" s="10">
        <f t="shared" si="0"/>
        <v>3627.9257703081239</v>
      </c>
      <c r="J14" s="9"/>
    </row>
    <row r="15" spans="1:10" ht="15" customHeight="1" x14ac:dyDescent="0.25">
      <c r="A15" s="27" t="s">
        <v>341</v>
      </c>
      <c r="B15" s="34">
        <v>11308</v>
      </c>
      <c r="C15" s="16">
        <v>3</v>
      </c>
      <c r="D15" s="17"/>
      <c r="E15" s="16">
        <v>50</v>
      </c>
      <c r="F15" s="17">
        <f t="shared" si="1"/>
        <v>3750</v>
      </c>
      <c r="G15" s="17"/>
      <c r="H15" s="17">
        <f>H14</f>
        <v>532.83333333333337</v>
      </c>
      <c r="I15" s="12">
        <f t="shared" si="0"/>
        <v>-1622.074229691877</v>
      </c>
      <c r="J15" s="11"/>
    </row>
    <row r="16" spans="1:10" ht="15" customHeight="1" x14ac:dyDescent="0.25">
      <c r="A16" s="27" t="s">
        <v>278</v>
      </c>
      <c r="B16" s="34">
        <v>1247</v>
      </c>
      <c r="C16" s="16">
        <v>3</v>
      </c>
      <c r="D16" s="17"/>
      <c r="E16" s="16">
        <v>45</v>
      </c>
      <c r="F16" s="17">
        <f t="shared" si="1"/>
        <v>3375</v>
      </c>
      <c r="G16" s="17"/>
      <c r="H16" s="17">
        <f>H15</f>
        <v>532.83333333333337</v>
      </c>
      <c r="I16" s="12">
        <f t="shared" si="0"/>
        <v>-1997.0742296918766</v>
      </c>
      <c r="J16" s="11"/>
    </row>
    <row r="17" spans="1:10" x14ac:dyDescent="0.25">
      <c r="A17" s="27" t="s">
        <v>342</v>
      </c>
      <c r="B17" s="34">
        <v>11489</v>
      </c>
      <c r="C17" s="16">
        <v>3</v>
      </c>
      <c r="D17" s="17"/>
      <c r="E17" s="16">
        <v>31</v>
      </c>
      <c r="F17" s="17">
        <f t="shared" si="1"/>
        <v>2325</v>
      </c>
      <c r="G17" s="17"/>
      <c r="H17" s="17">
        <f>H16</f>
        <v>532.83333333333337</v>
      </c>
      <c r="I17" s="12">
        <f t="shared" si="0"/>
        <v>-3047.0742296918766</v>
      </c>
      <c r="J17" s="22"/>
    </row>
    <row r="18" spans="1:10" ht="15" customHeight="1" x14ac:dyDescent="0.25">
      <c r="A18" s="27" t="s">
        <v>323</v>
      </c>
      <c r="B18" s="34" t="s">
        <v>120</v>
      </c>
      <c r="C18" s="16">
        <v>3</v>
      </c>
      <c r="D18" s="17"/>
      <c r="E18" s="16">
        <v>50</v>
      </c>
      <c r="F18" s="17">
        <f t="shared" si="1"/>
        <v>3750</v>
      </c>
      <c r="G18" s="17"/>
      <c r="H18" s="17">
        <f>H17</f>
        <v>532.83333333333337</v>
      </c>
      <c r="I18" s="12">
        <f t="shared" si="0"/>
        <v>-1622.074229691877</v>
      </c>
      <c r="J18" s="11"/>
    </row>
    <row r="19" spans="1:10" ht="15" customHeight="1" x14ac:dyDescent="0.25">
      <c r="A19" s="27" t="s">
        <v>340</v>
      </c>
      <c r="B19" s="34" t="s">
        <v>112</v>
      </c>
      <c r="C19" s="16">
        <v>3</v>
      </c>
      <c r="D19" s="17"/>
      <c r="E19" s="16">
        <v>51</v>
      </c>
      <c r="F19" s="17">
        <f t="shared" si="1"/>
        <v>3825</v>
      </c>
      <c r="G19" s="17"/>
      <c r="H19" s="17">
        <f>H18</f>
        <v>532.83333333333337</v>
      </c>
      <c r="I19" s="12">
        <f t="shared" si="0"/>
        <v>-1547.074229691877</v>
      </c>
      <c r="J19" s="11"/>
    </row>
    <row r="20" spans="1:10" ht="15" customHeight="1" x14ac:dyDescent="0.25">
      <c r="A20" s="19" t="s">
        <v>175</v>
      </c>
      <c r="B20" s="48" t="s">
        <v>257</v>
      </c>
      <c r="C20" s="49">
        <v>4</v>
      </c>
      <c r="D20" s="50">
        <v>10000</v>
      </c>
      <c r="E20" s="49"/>
      <c r="F20" s="50">
        <f t="shared" si="1"/>
        <v>10000</v>
      </c>
      <c r="G20" s="50">
        <v>1700</v>
      </c>
      <c r="H20" s="50">
        <f>G20/5</f>
        <v>340</v>
      </c>
      <c r="I20" s="10">
        <f t="shared" si="0"/>
        <v>4435.09243697479</v>
      </c>
      <c r="J20" s="9"/>
    </row>
    <row r="21" spans="1:10" ht="15" customHeight="1" x14ac:dyDescent="0.25">
      <c r="A21" s="27" t="s">
        <v>344</v>
      </c>
      <c r="B21" s="34">
        <v>20822</v>
      </c>
      <c r="C21" s="16">
        <v>4</v>
      </c>
      <c r="D21" s="17"/>
      <c r="E21" s="16">
        <v>15</v>
      </c>
      <c r="F21" s="17">
        <f t="shared" si="1"/>
        <v>1125</v>
      </c>
      <c r="G21" s="17"/>
      <c r="H21" s="17">
        <f>H20</f>
        <v>340</v>
      </c>
      <c r="I21" s="12">
        <f t="shared" si="0"/>
        <v>-4439.90756302521</v>
      </c>
      <c r="J21" s="11"/>
    </row>
    <row r="22" spans="1:10" ht="15" customHeight="1" x14ac:dyDescent="0.25">
      <c r="A22" s="27" t="s">
        <v>343</v>
      </c>
      <c r="B22" s="34">
        <v>2287</v>
      </c>
      <c r="C22" s="16">
        <v>4</v>
      </c>
      <c r="D22" s="17"/>
      <c r="E22" s="16">
        <v>50</v>
      </c>
      <c r="F22" s="17">
        <f t="shared" si="1"/>
        <v>3750</v>
      </c>
      <c r="G22" s="17"/>
      <c r="H22" s="17">
        <f>H21</f>
        <v>340</v>
      </c>
      <c r="I22" s="12">
        <f t="shared" si="0"/>
        <v>-1814.90756302521</v>
      </c>
      <c r="J22" s="11"/>
    </row>
    <row r="23" spans="1:10" ht="15" customHeight="1" x14ac:dyDescent="0.25">
      <c r="A23" s="11" t="s">
        <v>181</v>
      </c>
      <c r="B23" s="34" t="s">
        <v>260</v>
      </c>
      <c r="C23" s="16">
        <v>4</v>
      </c>
      <c r="D23" s="17"/>
      <c r="E23" s="16">
        <v>240</v>
      </c>
      <c r="F23" s="17">
        <f>(E23*150)+D23</f>
        <v>36000</v>
      </c>
      <c r="G23" s="17"/>
      <c r="H23" s="17">
        <f>H22</f>
        <v>340</v>
      </c>
      <c r="I23" s="12">
        <f t="shared" si="0"/>
        <v>30435.092436974788</v>
      </c>
      <c r="J23" s="11"/>
    </row>
    <row r="24" spans="1:10" ht="15" customHeight="1" x14ac:dyDescent="0.25">
      <c r="A24" s="27" t="s">
        <v>212</v>
      </c>
      <c r="B24" s="31" t="s">
        <v>160</v>
      </c>
      <c r="C24" s="16">
        <v>4</v>
      </c>
      <c r="D24" s="17"/>
      <c r="E24" s="16">
        <v>95</v>
      </c>
      <c r="F24" s="17">
        <f>(E24*75)+D24</f>
        <v>7125</v>
      </c>
      <c r="G24" s="17"/>
      <c r="H24" s="17">
        <f>H23</f>
        <v>340</v>
      </c>
      <c r="I24" s="12">
        <f t="shared" si="0"/>
        <v>1560.09243697479</v>
      </c>
      <c r="J24" s="11"/>
    </row>
    <row r="25" spans="1:10" ht="15" customHeight="1" x14ac:dyDescent="0.25">
      <c r="A25" s="19" t="s">
        <v>185</v>
      </c>
      <c r="B25" s="48" t="s">
        <v>262</v>
      </c>
      <c r="C25" s="49">
        <v>5</v>
      </c>
      <c r="D25" s="50">
        <v>9000</v>
      </c>
      <c r="E25" s="49"/>
      <c r="F25" s="50">
        <f>(E25*75)+D25</f>
        <v>9000</v>
      </c>
      <c r="G25" s="50">
        <v>1649</v>
      </c>
      <c r="H25" s="50">
        <f>G25/6</f>
        <v>274.83333333333331</v>
      </c>
      <c r="I25" s="10">
        <f t="shared" si="0"/>
        <v>3369.9257703081239</v>
      </c>
      <c r="J25" s="9"/>
    </row>
    <row r="26" spans="1:10" ht="15" customHeight="1" x14ac:dyDescent="0.25">
      <c r="A26" s="27" t="s">
        <v>171</v>
      </c>
      <c r="B26" s="34" t="s">
        <v>253</v>
      </c>
      <c r="C26" s="16">
        <v>5</v>
      </c>
      <c r="D26" s="17"/>
      <c r="E26" s="16">
        <v>180</v>
      </c>
      <c r="F26" s="17">
        <f>(E26*150)+D26</f>
        <v>27000</v>
      </c>
      <c r="G26" s="17"/>
      <c r="H26" s="17">
        <f>H25</f>
        <v>274.83333333333331</v>
      </c>
      <c r="I26" s="12">
        <f t="shared" si="0"/>
        <v>21369.925770308124</v>
      </c>
      <c r="J26" s="11"/>
    </row>
    <row r="27" spans="1:10" ht="15" customHeight="1" x14ac:dyDescent="0.25">
      <c r="A27" s="11" t="s">
        <v>346</v>
      </c>
      <c r="B27" s="34">
        <v>1853</v>
      </c>
      <c r="C27" s="16">
        <v>5</v>
      </c>
      <c r="D27" s="17"/>
      <c r="E27" s="16">
        <v>42</v>
      </c>
      <c r="F27" s="17">
        <f>(E27*75)+D27</f>
        <v>3150</v>
      </c>
      <c r="G27" s="17"/>
      <c r="H27" s="17">
        <f>H26</f>
        <v>274.83333333333331</v>
      </c>
      <c r="I27" s="12">
        <f t="shared" si="0"/>
        <v>-2480.0742296918766</v>
      </c>
      <c r="J27" s="22"/>
    </row>
    <row r="28" spans="1:10" ht="15" customHeight="1" x14ac:dyDescent="0.25">
      <c r="A28" s="27" t="s">
        <v>345</v>
      </c>
      <c r="B28" s="34" t="s">
        <v>157</v>
      </c>
      <c r="C28" s="16">
        <v>5</v>
      </c>
      <c r="D28" s="17"/>
      <c r="E28" s="16">
        <v>8</v>
      </c>
      <c r="F28" s="17">
        <f>(E28*75)+D28</f>
        <v>600</v>
      </c>
      <c r="G28" s="17"/>
      <c r="H28" s="17">
        <f>H27</f>
        <v>274.83333333333331</v>
      </c>
      <c r="I28" s="12">
        <f t="shared" si="0"/>
        <v>-5030.074229691877</v>
      </c>
      <c r="J28" s="11"/>
    </row>
    <row r="29" spans="1:10" ht="15" customHeight="1" x14ac:dyDescent="0.25">
      <c r="A29" s="27" t="s">
        <v>240</v>
      </c>
      <c r="B29" s="34" t="s">
        <v>129</v>
      </c>
      <c r="C29" s="16">
        <v>5</v>
      </c>
      <c r="D29" s="17"/>
      <c r="E29" s="16">
        <v>72</v>
      </c>
      <c r="F29" s="17">
        <f>(E29*75)+D29</f>
        <v>5400</v>
      </c>
      <c r="G29" s="17"/>
      <c r="H29" s="17">
        <f>H28</f>
        <v>274.83333333333331</v>
      </c>
      <c r="I29" s="12">
        <f t="shared" si="0"/>
        <v>-230.07422969187701</v>
      </c>
      <c r="J29" s="11"/>
    </row>
    <row r="30" spans="1:10" ht="15" customHeight="1" x14ac:dyDescent="0.25">
      <c r="A30" s="27" t="s">
        <v>216</v>
      </c>
      <c r="B30" s="34" t="s">
        <v>139</v>
      </c>
      <c r="C30" s="16">
        <v>5</v>
      </c>
      <c r="D30" s="17"/>
      <c r="E30" s="16">
        <v>128</v>
      </c>
      <c r="F30" s="17">
        <f>(E30*75)+D30</f>
        <v>9600</v>
      </c>
      <c r="G30" s="17"/>
      <c r="H30" s="17">
        <f>H29</f>
        <v>274.83333333333331</v>
      </c>
      <c r="I30" s="12">
        <f t="shared" si="0"/>
        <v>3969.9257703081239</v>
      </c>
      <c r="J30" s="11"/>
    </row>
    <row r="31" spans="1:10" ht="15" customHeight="1" x14ac:dyDescent="0.25">
      <c r="A31" s="9" t="s">
        <v>361</v>
      </c>
      <c r="B31" s="48" t="s">
        <v>115</v>
      </c>
      <c r="C31" s="49">
        <v>6</v>
      </c>
      <c r="D31" s="50">
        <v>9000</v>
      </c>
      <c r="E31" s="49"/>
      <c r="F31" s="50">
        <f>(E31*150)+D31</f>
        <v>9000</v>
      </c>
      <c r="G31" s="50">
        <v>560</v>
      </c>
      <c r="H31" s="50">
        <f>G31/6</f>
        <v>93.333333333333329</v>
      </c>
      <c r="I31" s="10">
        <f t="shared" si="0"/>
        <v>3188.4257703081239</v>
      </c>
      <c r="J31" s="9"/>
    </row>
    <row r="32" spans="1:10" ht="15" customHeight="1" x14ac:dyDescent="0.25">
      <c r="A32" s="27" t="s">
        <v>347</v>
      </c>
      <c r="B32" s="34">
        <v>11309</v>
      </c>
      <c r="C32" s="16">
        <v>6</v>
      </c>
      <c r="D32" s="17"/>
      <c r="E32" s="16">
        <v>55</v>
      </c>
      <c r="F32" s="17">
        <f t="shared" ref="F32:F62" si="2">(E32*75)+D32</f>
        <v>4125</v>
      </c>
      <c r="G32" s="17"/>
      <c r="H32" s="17">
        <f>H31</f>
        <v>93.333333333333329</v>
      </c>
      <c r="I32" s="12">
        <f t="shared" si="0"/>
        <v>-1686.574229691877</v>
      </c>
      <c r="J32" s="11"/>
    </row>
    <row r="33" spans="1:10" ht="15" customHeight="1" x14ac:dyDescent="0.25">
      <c r="A33" s="11" t="s">
        <v>220</v>
      </c>
      <c r="B33" s="34" t="s">
        <v>109</v>
      </c>
      <c r="C33" s="16">
        <v>6</v>
      </c>
      <c r="D33" s="17"/>
      <c r="E33" s="16">
        <v>13</v>
      </c>
      <c r="F33" s="17">
        <f t="shared" si="2"/>
        <v>975</v>
      </c>
      <c r="G33" s="17"/>
      <c r="H33" s="17">
        <f>H32</f>
        <v>93.333333333333329</v>
      </c>
      <c r="I33" s="12">
        <f t="shared" si="0"/>
        <v>-4836.574229691877</v>
      </c>
      <c r="J33" s="11"/>
    </row>
    <row r="34" spans="1:10" ht="15" customHeight="1" x14ac:dyDescent="0.25">
      <c r="A34" s="27" t="s">
        <v>309</v>
      </c>
      <c r="B34" s="34">
        <v>11405</v>
      </c>
      <c r="C34" s="16">
        <v>6</v>
      </c>
      <c r="D34" s="17"/>
      <c r="E34" s="16">
        <v>69</v>
      </c>
      <c r="F34" s="17">
        <f t="shared" si="2"/>
        <v>5175</v>
      </c>
      <c r="G34" s="17"/>
      <c r="H34" s="17">
        <f>H33</f>
        <v>93.333333333333329</v>
      </c>
      <c r="I34" s="12">
        <f t="shared" si="0"/>
        <v>-636.57422969187701</v>
      </c>
      <c r="J34" s="11"/>
    </row>
    <row r="35" spans="1:10" ht="15" customHeight="1" x14ac:dyDescent="0.25">
      <c r="A35" s="27" t="s">
        <v>82</v>
      </c>
      <c r="B35" s="34" t="s">
        <v>142</v>
      </c>
      <c r="C35" s="16">
        <v>6</v>
      </c>
      <c r="D35" s="17"/>
      <c r="E35" s="16">
        <v>84</v>
      </c>
      <c r="F35" s="17">
        <f t="shared" si="2"/>
        <v>6300</v>
      </c>
      <c r="G35" s="17"/>
      <c r="H35" s="17">
        <f>H34</f>
        <v>93.333333333333329</v>
      </c>
      <c r="I35" s="12">
        <f t="shared" si="0"/>
        <v>488.42577030812299</v>
      </c>
      <c r="J35" s="11"/>
    </row>
    <row r="36" spans="1:10" ht="15" customHeight="1" x14ac:dyDescent="0.25">
      <c r="A36" s="27" t="s">
        <v>209</v>
      </c>
      <c r="B36" s="34" t="s">
        <v>311</v>
      </c>
      <c r="C36" s="16">
        <v>6</v>
      </c>
      <c r="D36" s="17"/>
      <c r="E36" s="16">
        <v>96</v>
      </c>
      <c r="F36" s="17">
        <f t="shared" si="2"/>
        <v>7200</v>
      </c>
      <c r="G36" s="17"/>
      <c r="H36" s="17">
        <f>H35</f>
        <v>93.333333333333329</v>
      </c>
      <c r="I36" s="12">
        <f t="shared" ref="I36:I68" si="3">F36+H36-$I$124</f>
        <v>1388.425770308123</v>
      </c>
      <c r="J36" s="11"/>
    </row>
    <row r="37" spans="1:10" ht="15" customHeight="1" x14ac:dyDescent="0.25">
      <c r="A37" s="19" t="s">
        <v>180</v>
      </c>
      <c r="B37" s="48" t="s">
        <v>259</v>
      </c>
      <c r="C37" s="49">
        <v>7</v>
      </c>
      <c r="D37" s="50">
        <v>10000</v>
      </c>
      <c r="E37" s="49"/>
      <c r="F37" s="50">
        <f t="shared" si="2"/>
        <v>10000</v>
      </c>
      <c r="G37" s="50">
        <v>1083</v>
      </c>
      <c r="H37" s="50">
        <f>G37/5</f>
        <v>216.6</v>
      </c>
      <c r="I37" s="10">
        <f t="shared" si="3"/>
        <v>4311.6924369747903</v>
      </c>
      <c r="J37" s="9"/>
    </row>
    <row r="38" spans="1:10" ht="15" customHeight="1" x14ac:dyDescent="0.25">
      <c r="A38" s="27" t="s">
        <v>179</v>
      </c>
      <c r="B38" s="34" t="s">
        <v>104</v>
      </c>
      <c r="C38" s="16">
        <v>7</v>
      </c>
      <c r="D38" s="17"/>
      <c r="E38" s="16">
        <v>21</v>
      </c>
      <c r="F38" s="17">
        <f t="shared" si="2"/>
        <v>1575</v>
      </c>
      <c r="G38" s="17"/>
      <c r="H38" s="17">
        <f>H37</f>
        <v>216.6</v>
      </c>
      <c r="I38" s="12">
        <f t="shared" si="3"/>
        <v>-4113.3075630252097</v>
      </c>
      <c r="J38" s="11"/>
    </row>
    <row r="39" spans="1:10" ht="15" customHeight="1" x14ac:dyDescent="0.25">
      <c r="A39" s="27" t="s">
        <v>251</v>
      </c>
      <c r="B39" s="34" t="s">
        <v>275</v>
      </c>
      <c r="C39" s="16">
        <v>7</v>
      </c>
      <c r="D39" s="17"/>
      <c r="E39" s="16">
        <v>121</v>
      </c>
      <c r="F39" s="17">
        <f t="shared" si="2"/>
        <v>9075</v>
      </c>
      <c r="G39" s="17"/>
      <c r="H39" s="17">
        <f>H38</f>
        <v>216.6</v>
      </c>
      <c r="I39" s="12">
        <f t="shared" si="3"/>
        <v>3386.6924369747903</v>
      </c>
      <c r="J39" s="11"/>
    </row>
    <row r="40" spans="1:10" ht="15" customHeight="1" x14ac:dyDescent="0.25">
      <c r="A40" s="27" t="s">
        <v>95</v>
      </c>
      <c r="B40" s="34" t="s">
        <v>164</v>
      </c>
      <c r="C40" s="16">
        <v>7</v>
      </c>
      <c r="D40" s="17"/>
      <c r="E40" s="16">
        <v>83</v>
      </c>
      <c r="F40" s="17">
        <f t="shared" si="2"/>
        <v>6225</v>
      </c>
      <c r="G40" s="17"/>
      <c r="H40" s="17">
        <f>H39</f>
        <v>216.6</v>
      </c>
      <c r="I40" s="12">
        <f t="shared" si="3"/>
        <v>536.69243697479033</v>
      </c>
      <c r="J40" s="11"/>
    </row>
    <row r="41" spans="1:10" ht="15" customHeight="1" x14ac:dyDescent="0.25">
      <c r="A41" s="27" t="s">
        <v>339</v>
      </c>
      <c r="B41" s="34" t="s">
        <v>112</v>
      </c>
      <c r="C41" s="16">
        <v>7</v>
      </c>
      <c r="D41" s="17"/>
      <c r="E41" s="16">
        <v>3</v>
      </c>
      <c r="F41" s="17">
        <f t="shared" si="2"/>
        <v>225</v>
      </c>
      <c r="G41" s="17"/>
      <c r="H41" s="17">
        <f>H40</f>
        <v>216.6</v>
      </c>
      <c r="I41" s="12">
        <f t="shared" si="3"/>
        <v>-5463.3075630252097</v>
      </c>
      <c r="J41" s="11"/>
    </row>
    <row r="42" spans="1:10" ht="15" customHeight="1" x14ac:dyDescent="0.25">
      <c r="A42" s="9" t="s">
        <v>58</v>
      </c>
      <c r="B42" s="48" t="s">
        <v>119</v>
      </c>
      <c r="C42" s="49">
        <v>8</v>
      </c>
      <c r="D42" s="50">
        <v>9000</v>
      </c>
      <c r="E42" s="49"/>
      <c r="F42" s="50">
        <f t="shared" si="2"/>
        <v>9000</v>
      </c>
      <c r="G42" s="50">
        <v>1413</v>
      </c>
      <c r="H42" s="50">
        <f>G42/6</f>
        <v>235.5</v>
      </c>
      <c r="I42" s="10">
        <f t="shared" si="3"/>
        <v>3330.59243697479</v>
      </c>
      <c r="J42" s="9"/>
    </row>
    <row r="43" spans="1:10" ht="15" customHeight="1" x14ac:dyDescent="0.25">
      <c r="A43" s="27" t="s">
        <v>172</v>
      </c>
      <c r="B43" s="34" t="s">
        <v>153</v>
      </c>
      <c r="C43" s="16">
        <v>8</v>
      </c>
      <c r="D43" s="17"/>
      <c r="E43" s="16">
        <v>47</v>
      </c>
      <c r="F43" s="17">
        <f t="shared" si="2"/>
        <v>3525</v>
      </c>
      <c r="G43" s="17"/>
      <c r="H43" s="17">
        <f>H42</f>
        <v>235.5</v>
      </c>
      <c r="I43" s="12">
        <f t="shared" si="3"/>
        <v>-2144.40756302521</v>
      </c>
      <c r="J43" s="11"/>
    </row>
    <row r="44" spans="1:10" ht="15" customHeight="1" x14ac:dyDescent="0.25">
      <c r="A44" s="27" t="s">
        <v>215</v>
      </c>
      <c r="B44" s="34" t="s">
        <v>275</v>
      </c>
      <c r="C44" s="16">
        <v>8</v>
      </c>
      <c r="D44" s="17"/>
      <c r="E44" s="16">
        <v>125</v>
      </c>
      <c r="F44" s="17">
        <f t="shared" si="2"/>
        <v>9375</v>
      </c>
      <c r="G44" s="17"/>
      <c r="H44" s="17">
        <f>H43</f>
        <v>235.5</v>
      </c>
      <c r="I44" s="12">
        <f t="shared" si="3"/>
        <v>3705.59243697479</v>
      </c>
      <c r="J44" s="11"/>
    </row>
    <row r="45" spans="1:10" ht="15" customHeight="1" x14ac:dyDescent="0.25">
      <c r="A45" s="11" t="s">
        <v>30</v>
      </c>
      <c r="B45" s="34" t="s">
        <v>105</v>
      </c>
      <c r="C45" s="16">
        <v>8</v>
      </c>
      <c r="D45" s="17"/>
      <c r="E45" s="16">
        <v>43</v>
      </c>
      <c r="F45" s="17">
        <f t="shared" si="2"/>
        <v>3225</v>
      </c>
      <c r="G45" s="17"/>
      <c r="H45" s="17">
        <f>H44</f>
        <v>235.5</v>
      </c>
      <c r="I45" s="12">
        <f t="shared" si="3"/>
        <v>-2444.40756302521</v>
      </c>
      <c r="J45" s="22"/>
    </row>
    <row r="46" spans="1:10" ht="15" customHeight="1" x14ac:dyDescent="0.25">
      <c r="A46" s="27" t="s">
        <v>348</v>
      </c>
      <c r="B46" s="34" t="s">
        <v>117</v>
      </c>
      <c r="C46" s="16">
        <v>8</v>
      </c>
      <c r="D46" s="17"/>
      <c r="E46" s="16">
        <v>66</v>
      </c>
      <c r="F46" s="17">
        <f t="shared" si="2"/>
        <v>4950</v>
      </c>
      <c r="G46" s="17"/>
      <c r="H46" s="17">
        <f>H45</f>
        <v>235.5</v>
      </c>
      <c r="I46" s="12">
        <f t="shared" si="3"/>
        <v>-719.40756302521004</v>
      </c>
      <c r="J46" s="11"/>
    </row>
    <row r="47" spans="1:10" ht="15" customHeight="1" x14ac:dyDescent="0.25">
      <c r="A47" s="27" t="s">
        <v>24</v>
      </c>
      <c r="B47" s="31" t="s">
        <v>108</v>
      </c>
      <c r="C47" s="16">
        <v>8</v>
      </c>
      <c r="D47" s="17"/>
      <c r="E47" s="16">
        <v>11</v>
      </c>
      <c r="F47" s="17">
        <f t="shared" si="2"/>
        <v>825</v>
      </c>
      <c r="G47" s="17"/>
      <c r="H47" s="17">
        <f>H46</f>
        <v>235.5</v>
      </c>
      <c r="I47" s="12">
        <f t="shared" si="3"/>
        <v>-4844.40756302521</v>
      </c>
      <c r="J47" s="11"/>
    </row>
    <row r="48" spans="1:10" ht="15" customHeight="1" x14ac:dyDescent="0.25">
      <c r="A48" s="19" t="s">
        <v>349</v>
      </c>
      <c r="B48" s="52">
        <v>25645</v>
      </c>
      <c r="C48" s="49">
        <v>9</v>
      </c>
      <c r="D48" s="50">
        <v>10000</v>
      </c>
      <c r="E48" s="49"/>
      <c r="F48" s="50">
        <f t="shared" si="2"/>
        <v>10000</v>
      </c>
      <c r="G48" s="50">
        <v>3110</v>
      </c>
      <c r="H48" s="50">
        <f>G48/5</f>
        <v>622</v>
      </c>
      <c r="I48" s="10">
        <f t="shared" si="3"/>
        <v>4717.09243697479</v>
      </c>
      <c r="J48" s="9"/>
    </row>
    <row r="49" spans="1:10" ht="15" customHeight="1" x14ac:dyDescent="0.25">
      <c r="A49" s="27" t="s">
        <v>48</v>
      </c>
      <c r="B49" s="34" t="s">
        <v>271</v>
      </c>
      <c r="C49" s="16">
        <v>9</v>
      </c>
      <c r="D49" s="17"/>
      <c r="E49" s="16">
        <v>59</v>
      </c>
      <c r="F49" s="17">
        <f t="shared" si="2"/>
        <v>4425</v>
      </c>
      <c r="G49" s="17"/>
      <c r="H49" s="17">
        <f>H48</f>
        <v>622</v>
      </c>
      <c r="I49" s="12">
        <f t="shared" si="3"/>
        <v>-857.90756302521004</v>
      </c>
      <c r="J49" s="11"/>
    </row>
    <row r="50" spans="1:10" ht="15" customHeight="1" x14ac:dyDescent="0.25">
      <c r="A50" s="11" t="s">
        <v>63</v>
      </c>
      <c r="B50" s="34">
        <v>40068</v>
      </c>
      <c r="C50" s="16">
        <v>9</v>
      </c>
      <c r="D50" s="17"/>
      <c r="E50" s="16">
        <v>40</v>
      </c>
      <c r="F50" s="17">
        <f t="shared" si="2"/>
        <v>3000</v>
      </c>
      <c r="G50" s="17"/>
      <c r="H50" s="17">
        <f>H49</f>
        <v>622</v>
      </c>
      <c r="I50" s="12">
        <f t="shared" si="3"/>
        <v>-2282.90756302521</v>
      </c>
      <c r="J50" s="22"/>
    </row>
    <row r="51" spans="1:10" ht="15" customHeight="1" x14ac:dyDescent="0.25">
      <c r="A51" s="33" t="s">
        <v>350</v>
      </c>
      <c r="B51" s="34" t="s">
        <v>124</v>
      </c>
      <c r="C51" s="16">
        <v>9</v>
      </c>
      <c r="D51" s="17"/>
      <c r="E51" s="16">
        <v>30</v>
      </c>
      <c r="F51" s="17">
        <f t="shared" si="2"/>
        <v>2250</v>
      </c>
      <c r="G51" s="17"/>
      <c r="H51" s="17">
        <f>H50</f>
        <v>622</v>
      </c>
      <c r="I51" s="12">
        <f t="shared" si="3"/>
        <v>-3032.90756302521</v>
      </c>
      <c r="J51" s="11"/>
    </row>
    <row r="52" spans="1:10" ht="15" customHeight="1" x14ac:dyDescent="0.25">
      <c r="A52" s="28" t="s">
        <v>173</v>
      </c>
      <c r="B52" s="34" t="s">
        <v>256</v>
      </c>
      <c r="C52" s="16">
        <v>9</v>
      </c>
      <c r="D52" s="17"/>
      <c r="E52" s="16">
        <v>72</v>
      </c>
      <c r="F52" s="17">
        <f t="shared" si="2"/>
        <v>5400</v>
      </c>
      <c r="G52" s="17"/>
      <c r="H52" s="17">
        <f>H51</f>
        <v>622</v>
      </c>
      <c r="I52" s="12">
        <f t="shared" si="3"/>
        <v>117.09243697478996</v>
      </c>
      <c r="J52" s="22"/>
    </row>
    <row r="53" spans="1:10" ht="15" customHeight="1" x14ac:dyDescent="0.25">
      <c r="A53" s="19" t="s">
        <v>235</v>
      </c>
      <c r="B53" s="48" t="s">
        <v>284</v>
      </c>
      <c r="C53" s="49">
        <v>10</v>
      </c>
      <c r="D53" s="50">
        <v>9000</v>
      </c>
      <c r="E53" s="49"/>
      <c r="F53" s="50">
        <f t="shared" si="2"/>
        <v>9000</v>
      </c>
      <c r="G53" s="50">
        <v>6313</v>
      </c>
      <c r="H53" s="50">
        <f>G53/6</f>
        <v>1052.1666666666667</v>
      </c>
      <c r="I53" s="10">
        <f t="shared" si="3"/>
        <v>4147.259103641456</v>
      </c>
      <c r="J53" s="9"/>
    </row>
    <row r="54" spans="1:10" ht="15" customHeight="1" x14ac:dyDescent="0.25">
      <c r="A54" s="27" t="s">
        <v>234</v>
      </c>
      <c r="B54" s="34" t="s">
        <v>127</v>
      </c>
      <c r="C54" s="16">
        <v>10</v>
      </c>
      <c r="D54" s="17"/>
      <c r="E54" s="16">
        <v>66</v>
      </c>
      <c r="F54" s="17">
        <f t="shared" si="2"/>
        <v>4950</v>
      </c>
      <c r="G54" s="17"/>
      <c r="H54" s="17">
        <f>H53</f>
        <v>1052.1666666666667</v>
      </c>
      <c r="I54" s="12">
        <f t="shared" si="3"/>
        <v>97.259103641456932</v>
      </c>
      <c r="J54" s="11"/>
    </row>
    <row r="55" spans="1:10" ht="15" customHeight="1" x14ac:dyDescent="0.25">
      <c r="A55" s="27" t="s">
        <v>322</v>
      </c>
      <c r="B55" s="34" t="s">
        <v>157</v>
      </c>
      <c r="C55" s="16">
        <v>10</v>
      </c>
      <c r="D55" s="17"/>
      <c r="E55" s="16">
        <v>23</v>
      </c>
      <c r="F55" s="17">
        <f t="shared" si="2"/>
        <v>1725</v>
      </c>
      <c r="G55" s="17"/>
      <c r="H55" s="17">
        <f>H54</f>
        <v>1052.1666666666667</v>
      </c>
      <c r="I55" s="12">
        <f t="shared" si="3"/>
        <v>-3127.7408963585431</v>
      </c>
      <c r="J55" s="11"/>
    </row>
    <row r="56" spans="1:10" ht="15" customHeight="1" x14ac:dyDescent="0.25">
      <c r="A56" s="11" t="s">
        <v>54</v>
      </c>
      <c r="B56" s="34" t="s">
        <v>114</v>
      </c>
      <c r="C56" s="16">
        <v>10</v>
      </c>
      <c r="D56" s="17"/>
      <c r="E56" s="16">
        <v>25</v>
      </c>
      <c r="F56" s="17">
        <f t="shared" si="2"/>
        <v>1875</v>
      </c>
      <c r="G56" s="17"/>
      <c r="H56" s="17">
        <f>H55</f>
        <v>1052.1666666666667</v>
      </c>
      <c r="I56" s="12">
        <f t="shared" si="3"/>
        <v>-2977.7408963585431</v>
      </c>
      <c r="J56" s="22"/>
    </row>
    <row r="57" spans="1:10" ht="15" customHeight="1" x14ac:dyDescent="0.25">
      <c r="A57" s="27" t="s">
        <v>26</v>
      </c>
      <c r="B57" s="34" t="s">
        <v>159</v>
      </c>
      <c r="C57" s="16">
        <v>10</v>
      </c>
      <c r="D57" s="17"/>
      <c r="E57" s="16">
        <v>22</v>
      </c>
      <c r="F57" s="17">
        <f t="shared" si="2"/>
        <v>1650</v>
      </c>
      <c r="G57" s="17"/>
      <c r="H57" s="17">
        <f>H56</f>
        <v>1052.1666666666667</v>
      </c>
      <c r="I57" s="12">
        <f t="shared" si="3"/>
        <v>-3202.7408963585431</v>
      </c>
      <c r="J57" s="11"/>
    </row>
    <row r="58" spans="1:10" ht="15" customHeight="1" x14ac:dyDescent="0.25">
      <c r="A58" s="27" t="s">
        <v>351</v>
      </c>
      <c r="B58" s="34" t="s">
        <v>135</v>
      </c>
      <c r="C58" s="16">
        <v>11</v>
      </c>
      <c r="D58" s="17"/>
      <c r="E58" s="16">
        <v>89</v>
      </c>
      <c r="F58" s="17">
        <f t="shared" si="2"/>
        <v>6675</v>
      </c>
      <c r="G58" s="17"/>
      <c r="H58" s="17">
        <f>H57</f>
        <v>1052.1666666666667</v>
      </c>
      <c r="I58" s="12">
        <f t="shared" si="3"/>
        <v>1822.2591036414569</v>
      </c>
      <c r="J58" s="11"/>
    </row>
    <row r="59" spans="1:10" ht="15" customHeight="1" x14ac:dyDescent="0.25">
      <c r="A59" s="19" t="s">
        <v>228</v>
      </c>
      <c r="B59" s="48" t="s">
        <v>289</v>
      </c>
      <c r="C59" s="49">
        <v>11</v>
      </c>
      <c r="D59" s="50">
        <v>10000</v>
      </c>
      <c r="E59" s="49"/>
      <c r="F59" s="50">
        <f t="shared" si="2"/>
        <v>10000</v>
      </c>
      <c r="G59" s="50">
        <v>2533</v>
      </c>
      <c r="H59" s="50">
        <f>G59/5</f>
        <v>506.6</v>
      </c>
      <c r="I59" s="10">
        <f t="shared" si="3"/>
        <v>4601.6924369747903</v>
      </c>
      <c r="J59" s="53"/>
    </row>
    <row r="60" spans="1:10" ht="15" customHeight="1" x14ac:dyDescent="0.25">
      <c r="A60" s="27" t="s">
        <v>225</v>
      </c>
      <c r="B60" s="34" t="s">
        <v>129</v>
      </c>
      <c r="C60" s="16">
        <v>11</v>
      </c>
      <c r="D60" s="17"/>
      <c r="E60" s="16">
        <v>23</v>
      </c>
      <c r="F60" s="17">
        <f t="shared" si="2"/>
        <v>1725</v>
      </c>
      <c r="G60" s="17"/>
      <c r="H60" s="17">
        <f>H59</f>
        <v>506.6</v>
      </c>
      <c r="I60" s="12">
        <f t="shared" si="3"/>
        <v>-3673.3075630252101</v>
      </c>
      <c r="J60" s="11"/>
    </row>
    <row r="61" spans="1:10" ht="15" customHeight="1" x14ac:dyDescent="0.25">
      <c r="A61" s="27" t="s">
        <v>241</v>
      </c>
      <c r="B61" s="34" t="s">
        <v>131</v>
      </c>
      <c r="C61" s="16">
        <v>11</v>
      </c>
      <c r="D61" s="17"/>
      <c r="E61" s="16">
        <v>22</v>
      </c>
      <c r="F61" s="17">
        <f t="shared" si="2"/>
        <v>1650</v>
      </c>
      <c r="G61" s="17"/>
      <c r="H61" s="17">
        <f>H60</f>
        <v>506.6</v>
      </c>
      <c r="I61" s="12">
        <f t="shared" si="3"/>
        <v>-3748.3075630252101</v>
      </c>
      <c r="J61" s="11"/>
    </row>
    <row r="62" spans="1:10" ht="15" customHeight="1" x14ac:dyDescent="0.25">
      <c r="A62" s="27" t="s">
        <v>244</v>
      </c>
      <c r="B62" s="34" t="s">
        <v>295</v>
      </c>
      <c r="C62" s="16">
        <v>11</v>
      </c>
      <c r="D62" s="17"/>
      <c r="E62" s="16">
        <v>66</v>
      </c>
      <c r="F62" s="17">
        <f t="shared" si="2"/>
        <v>4950</v>
      </c>
      <c r="G62" s="17"/>
      <c r="H62" s="17">
        <f>H61</f>
        <v>506.6</v>
      </c>
      <c r="I62" s="12">
        <f t="shared" si="3"/>
        <v>-448.30756302520967</v>
      </c>
      <c r="J62" s="22"/>
    </row>
    <row r="63" spans="1:10" ht="15" customHeight="1" x14ac:dyDescent="0.25">
      <c r="A63" s="27" t="s">
        <v>321</v>
      </c>
      <c r="B63" s="34" t="s">
        <v>120</v>
      </c>
      <c r="C63" s="16">
        <v>11</v>
      </c>
      <c r="D63" s="17"/>
      <c r="E63" s="16">
        <v>45</v>
      </c>
      <c r="F63" s="17">
        <f t="shared" ref="F63:F93" si="4">(E63*75)+D63</f>
        <v>3375</v>
      </c>
      <c r="G63" s="17"/>
      <c r="H63" s="17">
        <f>H62</f>
        <v>506.6</v>
      </c>
      <c r="I63" s="12">
        <f t="shared" si="3"/>
        <v>-2023.3075630252101</v>
      </c>
      <c r="J63" s="11"/>
    </row>
    <row r="64" spans="1:10" ht="15" customHeight="1" x14ac:dyDescent="0.25">
      <c r="A64" s="19" t="s">
        <v>201</v>
      </c>
      <c r="B64" s="48" t="s">
        <v>270</v>
      </c>
      <c r="C64" s="49">
        <v>12</v>
      </c>
      <c r="D64" s="50">
        <v>9000</v>
      </c>
      <c r="E64" s="49"/>
      <c r="F64" s="50">
        <f t="shared" si="4"/>
        <v>9000</v>
      </c>
      <c r="G64" s="50">
        <v>1694</v>
      </c>
      <c r="H64" s="50">
        <f>G64/6</f>
        <v>282.33333333333331</v>
      </c>
      <c r="I64" s="10">
        <f t="shared" si="3"/>
        <v>3377.4257703081239</v>
      </c>
      <c r="J64" s="9"/>
    </row>
    <row r="65" spans="1:10" ht="15" customHeight="1" x14ac:dyDescent="0.25">
      <c r="A65" s="27" t="s">
        <v>247</v>
      </c>
      <c r="B65" s="34" t="s">
        <v>277</v>
      </c>
      <c r="C65" s="16">
        <v>12</v>
      </c>
      <c r="D65" s="17"/>
      <c r="E65" s="16">
        <v>26</v>
      </c>
      <c r="F65" s="17">
        <f t="shared" si="4"/>
        <v>1950</v>
      </c>
      <c r="G65" s="17"/>
      <c r="H65" s="17">
        <f>H64</f>
        <v>282.33333333333331</v>
      </c>
      <c r="I65" s="12">
        <f t="shared" si="3"/>
        <v>-3672.5742296918766</v>
      </c>
      <c r="J65" s="11"/>
    </row>
    <row r="66" spans="1:10" ht="15" customHeight="1" x14ac:dyDescent="0.25">
      <c r="A66" s="27" t="s">
        <v>39</v>
      </c>
      <c r="B66" s="34" t="s">
        <v>154</v>
      </c>
      <c r="C66" s="16">
        <v>12</v>
      </c>
      <c r="D66" s="17"/>
      <c r="E66" s="16">
        <v>100</v>
      </c>
      <c r="F66" s="17">
        <f t="shared" si="4"/>
        <v>7500</v>
      </c>
      <c r="G66" s="17"/>
      <c r="H66" s="17">
        <f>H65</f>
        <v>282.33333333333331</v>
      </c>
      <c r="I66" s="12">
        <f t="shared" si="3"/>
        <v>1877.425770308123</v>
      </c>
      <c r="J66" s="11"/>
    </row>
    <row r="67" spans="1:10" ht="15" customHeight="1" x14ac:dyDescent="0.25">
      <c r="A67" s="27" t="s">
        <v>245</v>
      </c>
      <c r="B67" s="34" t="s">
        <v>138</v>
      </c>
      <c r="C67" s="16">
        <v>12</v>
      </c>
      <c r="D67" s="17"/>
      <c r="E67" s="16">
        <v>80</v>
      </c>
      <c r="F67" s="17">
        <f t="shared" si="4"/>
        <v>6000</v>
      </c>
      <c r="G67" s="17"/>
      <c r="H67" s="17">
        <f>H66</f>
        <v>282.33333333333331</v>
      </c>
      <c r="I67" s="12">
        <f t="shared" si="3"/>
        <v>377.42577030812299</v>
      </c>
      <c r="J67" s="11"/>
    </row>
    <row r="68" spans="1:10" ht="15" customHeight="1" x14ac:dyDescent="0.25">
      <c r="A68" s="27" t="s">
        <v>37</v>
      </c>
      <c r="B68" s="34" t="s">
        <v>134</v>
      </c>
      <c r="C68" s="16">
        <v>12</v>
      </c>
      <c r="D68" s="17"/>
      <c r="E68" s="16">
        <v>26</v>
      </c>
      <c r="F68" s="17">
        <f t="shared" si="4"/>
        <v>1950</v>
      </c>
      <c r="G68" s="17"/>
      <c r="H68" s="17">
        <f>H67</f>
        <v>282.33333333333331</v>
      </c>
      <c r="I68" s="12">
        <f t="shared" si="3"/>
        <v>-3672.5742296918766</v>
      </c>
      <c r="J68" s="11"/>
    </row>
    <row r="69" spans="1:10" ht="15" customHeight="1" x14ac:dyDescent="0.25">
      <c r="A69" s="27" t="s">
        <v>197</v>
      </c>
      <c r="B69" s="34" t="s">
        <v>139</v>
      </c>
      <c r="C69" s="16">
        <v>12</v>
      </c>
      <c r="D69" s="17"/>
      <c r="E69" s="16">
        <v>78</v>
      </c>
      <c r="F69" s="17">
        <f t="shared" si="4"/>
        <v>5850</v>
      </c>
      <c r="G69" s="17"/>
      <c r="H69" s="17">
        <f>H68</f>
        <v>282.33333333333331</v>
      </c>
      <c r="I69" s="12">
        <f t="shared" ref="I69:I100" si="5">F69+H69-$I$124</f>
        <v>227.42577030812299</v>
      </c>
      <c r="J69" s="11"/>
    </row>
    <row r="70" spans="1:10" ht="15" customHeight="1" x14ac:dyDescent="0.25">
      <c r="A70" s="19" t="s">
        <v>81</v>
      </c>
      <c r="B70" s="48" t="s">
        <v>140</v>
      </c>
      <c r="C70" s="49">
        <v>13</v>
      </c>
      <c r="D70" s="50">
        <v>10000</v>
      </c>
      <c r="E70" s="49"/>
      <c r="F70" s="50">
        <f t="shared" si="4"/>
        <v>10000</v>
      </c>
      <c r="G70" s="50">
        <v>3167</v>
      </c>
      <c r="H70" s="50">
        <f>G70/5</f>
        <v>633.4</v>
      </c>
      <c r="I70" s="10">
        <f t="shared" si="5"/>
        <v>4728.4924369747896</v>
      </c>
      <c r="J70" s="9"/>
    </row>
    <row r="71" spans="1:10" ht="15" customHeight="1" x14ac:dyDescent="0.25">
      <c r="A71" s="27" t="s">
        <v>55</v>
      </c>
      <c r="B71" s="34" t="s">
        <v>167</v>
      </c>
      <c r="C71" s="16">
        <v>13</v>
      </c>
      <c r="D71" s="17"/>
      <c r="E71" s="16">
        <v>70</v>
      </c>
      <c r="F71" s="17">
        <f t="shared" si="4"/>
        <v>5250</v>
      </c>
      <c r="G71" s="17"/>
      <c r="H71" s="17">
        <f>H70</f>
        <v>633.4</v>
      </c>
      <c r="I71" s="12">
        <f t="shared" si="5"/>
        <v>-21.507563025210402</v>
      </c>
      <c r="J71" s="11"/>
    </row>
    <row r="72" spans="1:10" ht="15" customHeight="1" x14ac:dyDescent="0.25">
      <c r="A72" s="27" t="s">
        <v>203</v>
      </c>
      <c r="B72" s="34" t="s">
        <v>149</v>
      </c>
      <c r="C72" s="16">
        <v>13</v>
      </c>
      <c r="D72" s="17"/>
      <c r="E72" s="16">
        <v>33</v>
      </c>
      <c r="F72" s="17">
        <f t="shared" si="4"/>
        <v>2475</v>
      </c>
      <c r="G72" s="17"/>
      <c r="H72" s="17">
        <f>H71</f>
        <v>633.4</v>
      </c>
      <c r="I72" s="12">
        <f t="shared" si="5"/>
        <v>-2796.5075630252099</v>
      </c>
      <c r="J72" s="11"/>
    </row>
    <row r="73" spans="1:10" ht="15" customHeight="1" x14ac:dyDescent="0.25">
      <c r="A73" s="27" t="s">
        <v>33</v>
      </c>
      <c r="B73" s="34" t="s">
        <v>132</v>
      </c>
      <c r="C73" s="16">
        <v>13</v>
      </c>
      <c r="D73" s="17"/>
      <c r="E73" s="16">
        <v>10</v>
      </c>
      <c r="F73" s="17">
        <f t="shared" si="4"/>
        <v>750</v>
      </c>
      <c r="G73" s="17"/>
      <c r="H73" s="17">
        <f>H72</f>
        <v>633.4</v>
      </c>
      <c r="I73" s="12">
        <f t="shared" si="5"/>
        <v>-4521.5075630252104</v>
      </c>
      <c r="J73" s="11"/>
    </row>
    <row r="74" spans="1:10" ht="15" customHeight="1" x14ac:dyDescent="0.25">
      <c r="A74" s="27" t="s">
        <v>188</v>
      </c>
      <c r="B74" s="34">
        <v>4420</v>
      </c>
      <c r="C74" s="16">
        <v>13</v>
      </c>
      <c r="D74" s="17"/>
      <c r="E74" s="16">
        <v>27</v>
      </c>
      <c r="F74" s="17">
        <f t="shared" si="4"/>
        <v>2025</v>
      </c>
      <c r="G74" s="17"/>
      <c r="H74" s="17">
        <f>H73</f>
        <v>633.4</v>
      </c>
      <c r="I74" s="12">
        <f t="shared" si="5"/>
        <v>-3246.5075630252099</v>
      </c>
      <c r="J74" s="11"/>
    </row>
    <row r="75" spans="1:10" ht="15" customHeight="1" x14ac:dyDescent="0.25">
      <c r="A75" s="19" t="s">
        <v>206</v>
      </c>
      <c r="B75" s="48" t="s">
        <v>276</v>
      </c>
      <c r="C75" s="49">
        <v>14</v>
      </c>
      <c r="D75" s="50">
        <v>10000</v>
      </c>
      <c r="E75" s="49"/>
      <c r="F75" s="50">
        <f t="shared" si="4"/>
        <v>10000</v>
      </c>
      <c r="G75" s="50">
        <v>2091</v>
      </c>
      <c r="H75" s="50">
        <f>G75/5</f>
        <v>418.2</v>
      </c>
      <c r="I75" s="10">
        <f t="shared" si="5"/>
        <v>4513.2924369747907</v>
      </c>
      <c r="J75" s="9"/>
    </row>
    <row r="76" spans="1:10" ht="15" customHeight="1" x14ac:dyDescent="0.25">
      <c r="A76" s="27" t="s">
        <v>174</v>
      </c>
      <c r="B76" s="34">
        <v>1772</v>
      </c>
      <c r="C76" s="16">
        <v>14</v>
      </c>
      <c r="D76" s="17"/>
      <c r="E76" s="16">
        <v>56</v>
      </c>
      <c r="F76" s="17">
        <f t="shared" si="4"/>
        <v>4200</v>
      </c>
      <c r="G76" s="17"/>
      <c r="H76" s="17">
        <f>H75</f>
        <v>418.2</v>
      </c>
      <c r="I76" s="12">
        <f t="shared" si="5"/>
        <v>-1286.7075630252102</v>
      </c>
      <c r="J76" s="11"/>
    </row>
    <row r="77" spans="1:10" ht="15" customHeight="1" x14ac:dyDescent="0.25">
      <c r="A77" s="27" t="s">
        <v>230</v>
      </c>
      <c r="B77" s="34" t="s">
        <v>106</v>
      </c>
      <c r="C77" s="16">
        <v>14</v>
      </c>
      <c r="D77" s="17"/>
      <c r="E77" s="16">
        <v>64</v>
      </c>
      <c r="F77" s="17">
        <f t="shared" si="4"/>
        <v>4800</v>
      </c>
      <c r="G77" s="17"/>
      <c r="H77" s="17">
        <f>H76</f>
        <v>418.2</v>
      </c>
      <c r="I77" s="12">
        <f t="shared" si="5"/>
        <v>-686.70756302521022</v>
      </c>
      <c r="J77" s="11"/>
    </row>
    <row r="78" spans="1:10" s="21" customFormat="1" ht="15" customHeight="1" x14ac:dyDescent="0.25">
      <c r="A78" s="27" t="s">
        <v>189</v>
      </c>
      <c r="B78" s="34" t="s">
        <v>147</v>
      </c>
      <c r="C78" s="16">
        <v>14</v>
      </c>
      <c r="D78" s="17"/>
      <c r="E78" s="16">
        <v>34</v>
      </c>
      <c r="F78" s="17">
        <f t="shared" si="4"/>
        <v>2550</v>
      </c>
      <c r="G78" s="17"/>
      <c r="H78" s="17">
        <f>H77</f>
        <v>418.2</v>
      </c>
      <c r="I78" s="12">
        <f t="shared" si="5"/>
        <v>-2936.7075630252102</v>
      </c>
      <c r="J78" s="11"/>
    </row>
    <row r="79" spans="1:10" s="21" customFormat="1" ht="15" customHeight="1" x14ac:dyDescent="0.25">
      <c r="A79" s="27" t="s">
        <v>352</v>
      </c>
      <c r="B79" s="34" t="s">
        <v>150</v>
      </c>
      <c r="C79" s="16">
        <v>14</v>
      </c>
      <c r="D79" s="17"/>
      <c r="E79" s="16">
        <v>40</v>
      </c>
      <c r="F79" s="17">
        <f t="shared" si="4"/>
        <v>3000</v>
      </c>
      <c r="G79" s="17"/>
      <c r="H79" s="17">
        <f>H78</f>
        <v>418.2</v>
      </c>
      <c r="I79" s="12">
        <f t="shared" si="5"/>
        <v>-2486.7075630252102</v>
      </c>
      <c r="J79" s="11"/>
    </row>
    <row r="80" spans="1:10" ht="15" customHeight="1" x14ac:dyDescent="0.25">
      <c r="A80" s="54" t="s">
        <v>195</v>
      </c>
      <c r="B80" s="48" t="s">
        <v>143</v>
      </c>
      <c r="C80" s="49">
        <v>15</v>
      </c>
      <c r="D80" s="50">
        <v>10000</v>
      </c>
      <c r="E80" s="49"/>
      <c r="F80" s="50">
        <f t="shared" si="4"/>
        <v>10000</v>
      </c>
      <c r="G80" s="50">
        <v>1564</v>
      </c>
      <c r="H80" s="50">
        <f>G80/5</f>
        <v>312.8</v>
      </c>
      <c r="I80" s="10">
        <f t="shared" si="5"/>
        <v>4407.8924369747892</v>
      </c>
      <c r="J80" s="9"/>
    </row>
    <row r="81" spans="1:10" ht="15" customHeight="1" x14ac:dyDescent="0.25">
      <c r="A81" s="27" t="s">
        <v>355</v>
      </c>
      <c r="B81" s="34" t="s">
        <v>141</v>
      </c>
      <c r="C81" s="16">
        <v>15</v>
      </c>
      <c r="D81" s="17"/>
      <c r="E81" s="16">
        <v>22</v>
      </c>
      <c r="F81" s="17">
        <f t="shared" si="4"/>
        <v>1650</v>
      </c>
      <c r="G81" s="17"/>
      <c r="H81" s="17">
        <f>H80</f>
        <v>312.8</v>
      </c>
      <c r="I81" s="12">
        <f t="shared" si="5"/>
        <v>-3942.1075630252099</v>
      </c>
      <c r="J81" s="11"/>
    </row>
    <row r="82" spans="1:10" s="21" customFormat="1" ht="15" customHeight="1" x14ac:dyDescent="0.25">
      <c r="A82" s="27" t="s">
        <v>317</v>
      </c>
      <c r="B82" s="34" t="s">
        <v>145</v>
      </c>
      <c r="C82" s="16">
        <v>15</v>
      </c>
      <c r="D82" s="17"/>
      <c r="E82" s="16">
        <v>48</v>
      </c>
      <c r="F82" s="17">
        <f t="shared" si="4"/>
        <v>3600</v>
      </c>
      <c r="G82" s="17"/>
      <c r="H82" s="17">
        <f>H81</f>
        <v>312.8</v>
      </c>
      <c r="I82" s="12">
        <f t="shared" si="5"/>
        <v>-1992.1075630252099</v>
      </c>
      <c r="J82" s="11"/>
    </row>
    <row r="83" spans="1:10" ht="15" customHeight="1" x14ac:dyDescent="0.25">
      <c r="A83" s="27" t="s">
        <v>288</v>
      </c>
      <c r="B83" s="34">
        <v>26320</v>
      </c>
      <c r="C83" s="16">
        <v>15</v>
      </c>
      <c r="D83" s="17"/>
      <c r="E83" s="16">
        <v>57</v>
      </c>
      <c r="F83" s="17">
        <f t="shared" si="4"/>
        <v>4275</v>
      </c>
      <c r="G83" s="17"/>
      <c r="H83" s="17">
        <f>H82</f>
        <v>312.8</v>
      </c>
      <c r="I83" s="12">
        <f t="shared" si="5"/>
        <v>-1317.1075630252099</v>
      </c>
      <c r="J83" s="11"/>
    </row>
    <row r="84" spans="1:10" ht="15" customHeight="1" x14ac:dyDescent="0.25">
      <c r="A84" s="27" t="s">
        <v>213</v>
      </c>
      <c r="B84" s="34" t="s">
        <v>150</v>
      </c>
      <c r="C84" s="16">
        <v>15</v>
      </c>
      <c r="D84" s="17"/>
      <c r="E84" s="16">
        <v>16</v>
      </c>
      <c r="F84" s="17">
        <f t="shared" si="4"/>
        <v>1200</v>
      </c>
      <c r="G84" s="17"/>
      <c r="H84" s="17">
        <f>H83</f>
        <v>312.8</v>
      </c>
      <c r="I84" s="12">
        <f t="shared" si="5"/>
        <v>-4392.1075630252099</v>
      </c>
      <c r="J84" s="11"/>
    </row>
    <row r="85" spans="1:10" ht="12.95" customHeight="1" x14ac:dyDescent="0.25">
      <c r="A85" s="44" t="s">
        <v>226</v>
      </c>
      <c r="B85" s="46" t="s">
        <v>279</v>
      </c>
      <c r="C85" s="25">
        <v>15</v>
      </c>
      <c r="D85" s="13"/>
      <c r="E85" s="25"/>
      <c r="F85" s="13">
        <f t="shared" si="4"/>
        <v>0</v>
      </c>
      <c r="G85" s="13"/>
      <c r="H85" s="13">
        <v>0</v>
      </c>
      <c r="I85" s="30">
        <f t="shared" si="5"/>
        <v>-5904.90756302521</v>
      </c>
      <c r="J85" s="25"/>
    </row>
    <row r="86" spans="1:10" s="21" customFormat="1" ht="15" customHeight="1" x14ac:dyDescent="0.25">
      <c r="A86" s="19" t="s">
        <v>236</v>
      </c>
      <c r="B86" s="48" t="s">
        <v>126</v>
      </c>
      <c r="C86" s="49">
        <v>16</v>
      </c>
      <c r="D86" s="50">
        <v>10000</v>
      </c>
      <c r="E86" s="49"/>
      <c r="F86" s="50">
        <f t="shared" si="4"/>
        <v>10000</v>
      </c>
      <c r="G86" s="50">
        <v>7376</v>
      </c>
      <c r="H86" s="50">
        <f>G86/5</f>
        <v>1475.2</v>
      </c>
      <c r="I86" s="10">
        <f t="shared" si="5"/>
        <v>5570.2924369747907</v>
      </c>
      <c r="J86" s="9"/>
    </row>
    <row r="87" spans="1:10" ht="15" customHeight="1" x14ac:dyDescent="0.25">
      <c r="A87" s="27" t="s">
        <v>210</v>
      </c>
      <c r="B87" s="34" t="s">
        <v>276</v>
      </c>
      <c r="C87" s="16">
        <v>16</v>
      </c>
      <c r="D87" s="17"/>
      <c r="E87" s="16">
        <v>34</v>
      </c>
      <c r="F87" s="17">
        <f t="shared" si="4"/>
        <v>2550</v>
      </c>
      <c r="G87" s="17"/>
      <c r="H87" s="17">
        <f>H86</f>
        <v>1475.2</v>
      </c>
      <c r="I87" s="12">
        <f t="shared" si="5"/>
        <v>-1879.7075630252102</v>
      </c>
      <c r="J87" s="22"/>
    </row>
    <row r="88" spans="1:10" ht="15" customHeight="1" x14ac:dyDescent="0.25">
      <c r="A88" s="27" t="s">
        <v>80</v>
      </c>
      <c r="B88" s="34" t="s">
        <v>139</v>
      </c>
      <c r="C88" s="16">
        <v>16</v>
      </c>
      <c r="D88" s="17"/>
      <c r="E88" s="16">
        <v>55</v>
      </c>
      <c r="F88" s="17">
        <f t="shared" si="4"/>
        <v>4125</v>
      </c>
      <c r="G88" s="17"/>
      <c r="H88" s="17">
        <f>H87</f>
        <v>1475.2</v>
      </c>
      <c r="I88" s="12">
        <f t="shared" si="5"/>
        <v>-304.70756302521022</v>
      </c>
      <c r="J88" s="11"/>
    </row>
    <row r="89" spans="1:10" ht="15" customHeight="1" x14ac:dyDescent="0.25">
      <c r="A89" s="27" t="s">
        <v>249</v>
      </c>
      <c r="B89" s="34" t="s">
        <v>302</v>
      </c>
      <c r="C89" s="16">
        <v>16</v>
      </c>
      <c r="D89" s="17"/>
      <c r="E89" s="16">
        <v>63</v>
      </c>
      <c r="F89" s="17">
        <f t="shared" si="4"/>
        <v>4725</v>
      </c>
      <c r="G89" s="17"/>
      <c r="H89" s="17">
        <f>H88</f>
        <v>1475.2</v>
      </c>
      <c r="I89" s="12">
        <f t="shared" si="5"/>
        <v>295.29243697478978</v>
      </c>
      <c r="J89" s="11"/>
    </row>
    <row r="90" spans="1:10" s="21" customFormat="1" ht="15" customHeight="1" x14ac:dyDescent="0.25">
      <c r="A90" s="11" t="s">
        <v>72</v>
      </c>
      <c r="B90" s="34">
        <v>11455</v>
      </c>
      <c r="C90" s="16">
        <v>16</v>
      </c>
      <c r="D90" s="17"/>
      <c r="E90" s="16">
        <v>100</v>
      </c>
      <c r="F90" s="17">
        <f t="shared" si="4"/>
        <v>7500</v>
      </c>
      <c r="G90" s="17"/>
      <c r="H90" s="17">
        <f>H89</f>
        <v>1475.2</v>
      </c>
      <c r="I90" s="12">
        <f t="shared" si="5"/>
        <v>3070.2924369747907</v>
      </c>
      <c r="J90" s="22"/>
    </row>
    <row r="91" spans="1:10" ht="15" customHeight="1" x14ac:dyDescent="0.25">
      <c r="A91" s="19" t="s">
        <v>100</v>
      </c>
      <c r="B91" s="48" t="s">
        <v>168</v>
      </c>
      <c r="C91" s="49">
        <v>17</v>
      </c>
      <c r="D91" s="50">
        <v>10000</v>
      </c>
      <c r="E91" s="49"/>
      <c r="F91" s="50">
        <f t="shared" si="4"/>
        <v>10000</v>
      </c>
      <c r="G91" s="50">
        <v>1223</v>
      </c>
      <c r="H91" s="50">
        <f>G91/5</f>
        <v>244.6</v>
      </c>
      <c r="I91" s="10">
        <f t="shared" si="5"/>
        <v>4339.6924369747903</v>
      </c>
      <c r="J91" s="9"/>
    </row>
    <row r="92" spans="1:10" ht="15" customHeight="1" x14ac:dyDescent="0.25">
      <c r="A92" s="33" t="s">
        <v>43</v>
      </c>
      <c r="B92" s="34" t="s">
        <v>133</v>
      </c>
      <c r="C92" s="16">
        <v>17</v>
      </c>
      <c r="D92" s="17"/>
      <c r="E92" s="16">
        <v>55</v>
      </c>
      <c r="F92" s="17">
        <f t="shared" si="4"/>
        <v>4125</v>
      </c>
      <c r="G92" s="17"/>
      <c r="H92" s="17">
        <f>H91</f>
        <v>244.6</v>
      </c>
      <c r="I92" s="12">
        <f t="shared" si="5"/>
        <v>-1535.3075630252097</v>
      </c>
      <c r="J92" s="11"/>
    </row>
    <row r="93" spans="1:10" ht="15" customHeight="1" x14ac:dyDescent="0.25">
      <c r="A93" s="27" t="s">
        <v>356</v>
      </c>
      <c r="B93" s="34" t="s">
        <v>124</v>
      </c>
      <c r="C93" s="16">
        <v>17</v>
      </c>
      <c r="D93" s="17"/>
      <c r="E93" s="16">
        <v>30</v>
      </c>
      <c r="F93" s="17">
        <f t="shared" si="4"/>
        <v>2250</v>
      </c>
      <c r="G93" s="17"/>
      <c r="H93" s="17">
        <f>H92</f>
        <v>244.6</v>
      </c>
      <c r="I93" s="12">
        <f t="shared" si="5"/>
        <v>-3410.3075630252101</v>
      </c>
      <c r="J93" s="11"/>
    </row>
    <row r="94" spans="1:10" ht="15" customHeight="1" x14ac:dyDescent="0.25">
      <c r="A94" s="27" t="s">
        <v>242</v>
      </c>
      <c r="B94" s="34" t="s">
        <v>307</v>
      </c>
      <c r="C94" s="16">
        <v>17</v>
      </c>
      <c r="D94" s="17"/>
      <c r="E94" s="16">
        <v>56</v>
      </c>
      <c r="F94" s="17">
        <f t="shared" ref="F94:F115" si="6">(E94*75)+D94</f>
        <v>4200</v>
      </c>
      <c r="G94" s="17"/>
      <c r="H94" s="17">
        <f>H93</f>
        <v>244.6</v>
      </c>
      <c r="I94" s="12">
        <f t="shared" si="5"/>
        <v>-1460.3075630252097</v>
      </c>
      <c r="J94" s="11"/>
    </row>
    <row r="95" spans="1:10" s="21" customFormat="1" ht="15" customHeight="1" x14ac:dyDescent="0.25">
      <c r="A95" s="27" t="s">
        <v>333</v>
      </c>
      <c r="B95" s="34" t="s">
        <v>126</v>
      </c>
      <c r="C95" s="16">
        <v>17</v>
      </c>
      <c r="D95" s="17"/>
      <c r="E95" s="16">
        <v>5</v>
      </c>
      <c r="F95" s="17">
        <f t="shared" si="6"/>
        <v>375</v>
      </c>
      <c r="G95" s="17"/>
      <c r="H95" s="17">
        <f>H94</f>
        <v>244.6</v>
      </c>
      <c r="I95" s="12">
        <f t="shared" si="5"/>
        <v>-5285.3075630252097</v>
      </c>
      <c r="J95" s="11"/>
    </row>
    <row r="96" spans="1:10" ht="15" customHeight="1" x14ac:dyDescent="0.25">
      <c r="A96" s="25" t="s">
        <v>46</v>
      </c>
      <c r="B96" s="46">
        <v>28899</v>
      </c>
      <c r="C96" s="25">
        <v>17</v>
      </c>
      <c r="D96" s="13"/>
      <c r="E96" s="25"/>
      <c r="F96" s="13">
        <f t="shared" si="6"/>
        <v>0</v>
      </c>
      <c r="G96" s="13"/>
      <c r="H96" s="13">
        <v>0</v>
      </c>
      <c r="I96" s="30">
        <f t="shared" si="5"/>
        <v>-5904.90756302521</v>
      </c>
      <c r="J96" s="45"/>
    </row>
    <row r="97" spans="1:10" ht="15" customHeight="1" x14ac:dyDescent="0.25">
      <c r="A97" s="19" t="s">
        <v>336</v>
      </c>
      <c r="B97" s="48">
        <v>2167</v>
      </c>
      <c r="C97" s="49">
        <v>18</v>
      </c>
      <c r="D97" s="50">
        <v>6000</v>
      </c>
      <c r="E97" s="49"/>
      <c r="F97" s="50">
        <f t="shared" si="6"/>
        <v>6000</v>
      </c>
      <c r="G97" s="50">
        <v>573</v>
      </c>
      <c r="H97" s="50">
        <f>G97/4</f>
        <v>143.25</v>
      </c>
      <c r="I97" s="10">
        <f t="shared" si="5"/>
        <v>238.34243697478996</v>
      </c>
      <c r="J97" s="9"/>
    </row>
    <row r="98" spans="1:10" ht="15" customHeight="1" x14ac:dyDescent="0.25">
      <c r="A98" s="27" t="s">
        <v>204</v>
      </c>
      <c r="B98" s="34" t="s">
        <v>143</v>
      </c>
      <c r="C98" s="16">
        <v>18</v>
      </c>
      <c r="D98" s="17"/>
      <c r="E98" s="16">
        <v>64</v>
      </c>
      <c r="F98" s="17">
        <f t="shared" si="6"/>
        <v>4800</v>
      </c>
      <c r="G98" s="17"/>
      <c r="H98" s="17">
        <f>H97</f>
        <v>143.25</v>
      </c>
      <c r="I98" s="12">
        <f t="shared" si="5"/>
        <v>-961.65756302521004</v>
      </c>
      <c r="J98" s="11"/>
    </row>
    <row r="99" spans="1:10" ht="15" customHeight="1" x14ac:dyDescent="0.25">
      <c r="A99" s="27" t="s">
        <v>357</v>
      </c>
      <c r="B99" s="34" t="s">
        <v>296</v>
      </c>
      <c r="C99" s="16">
        <v>18</v>
      </c>
      <c r="D99" s="17"/>
      <c r="E99" s="16">
        <v>37</v>
      </c>
      <c r="F99" s="17">
        <f t="shared" si="6"/>
        <v>2775</v>
      </c>
      <c r="G99" s="17"/>
      <c r="H99" s="17">
        <f>H98</f>
        <v>143.25</v>
      </c>
      <c r="I99" s="12">
        <f t="shared" si="5"/>
        <v>-2986.65756302521</v>
      </c>
      <c r="J99" s="22"/>
    </row>
    <row r="100" spans="1:10" s="21" customFormat="1" ht="15" customHeight="1" x14ac:dyDescent="0.25">
      <c r="A100" s="27" t="s">
        <v>89</v>
      </c>
      <c r="B100" s="34">
        <v>11407</v>
      </c>
      <c r="C100" s="16">
        <v>18</v>
      </c>
      <c r="D100" s="17"/>
      <c r="E100" s="16">
        <v>44</v>
      </c>
      <c r="F100" s="17">
        <f t="shared" si="6"/>
        <v>3300</v>
      </c>
      <c r="G100" s="17"/>
      <c r="H100" s="17">
        <f>H99</f>
        <v>143.25</v>
      </c>
      <c r="I100" s="12">
        <f t="shared" si="5"/>
        <v>-2461.65756302521</v>
      </c>
      <c r="J100" s="22"/>
    </row>
    <row r="101" spans="1:10" ht="15" customHeight="1" x14ac:dyDescent="0.25">
      <c r="A101" s="44" t="s">
        <v>194</v>
      </c>
      <c r="B101" s="46">
        <v>37129</v>
      </c>
      <c r="C101" s="25">
        <v>18</v>
      </c>
      <c r="D101" s="13"/>
      <c r="E101" s="25"/>
      <c r="F101" s="13">
        <f t="shared" si="6"/>
        <v>0</v>
      </c>
      <c r="G101" s="13"/>
      <c r="H101" s="13">
        <f>G101/4</f>
        <v>0</v>
      </c>
      <c r="I101" s="30">
        <f t="shared" ref="I101:I122" si="7">F101+H101-$I$124</f>
        <v>-5904.90756302521</v>
      </c>
      <c r="J101" s="25"/>
    </row>
    <row r="102" spans="1:10" ht="15" customHeight="1" x14ac:dyDescent="0.25">
      <c r="A102" s="19" t="s">
        <v>56</v>
      </c>
      <c r="B102" s="48" t="s">
        <v>162</v>
      </c>
      <c r="C102" s="49">
        <v>19</v>
      </c>
      <c r="D102" s="50">
        <v>10000</v>
      </c>
      <c r="E102" s="49"/>
      <c r="F102" s="50">
        <f t="shared" si="6"/>
        <v>10000</v>
      </c>
      <c r="G102" s="50">
        <v>2356</v>
      </c>
      <c r="H102" s="50">
        <f>G102/5</f>
        <v>471.2</v>
      </c>
      <c r="I102" s="10">
        <f t="shared" si="7"/>
        <v>4566.2924369747907</v>
      </c>
      <c r="J102" s="9"/>
    </row>
    <row r="103" spans="1:10" ht="15" customHeight="1" x14ac:dyDescent="0.25">
      <c r="A103" s="27" t="s">
        <v>38</v>
      </c>
      <c r="B103" s="34" t="s">
        <v>281</v>
      </c>
      <c r="C103" s="16">
        <v>19</v>
      </c>
      <c r="D103" s="17"/>
      <c r="E103" s="16">
        <v>11</v>
      </c>
      <c r="F103" s="17">
        <f t="shared" si="6"/>
        <v>825</v>
      </c>
      <c r="G103" s="17"/>
      <c r="H103" s="17">
        <f>H102</f>
        <v>471.2</v>
      </c>
      <c r="I103" s="12">
        <f t="shared" si="7"/>
        <v>-4608.7075630252102</v>
      </c>
      <c r="J103" s="22"/>
    </row>
    <row r="104" spans="1:10" s="21" customFormat="1" ht="15" customHeight="1" x14ac:dyDescent="0.25">
      <c r="A104" s="27" t="s">
        <v>358</v>
      </c>
      <c r="B104" s="34" t="s">
        <v>135</v>
      </c>
      <c r="C104" s="16">
        <v>19</v>
      </c>
      <c r="D104" s="17"/>
      <c r="E104" s="16">
        <v>16</v>
      </c>
      <c r="F104" s="17">
        <f t="shared" si="6"/>
        <v>1200</v>
      </c>
      <c r="G104" s="17"/>
      <c r="H104" s="17">
        <f>H103</f>
        <v>471.2</v>
      </c>
      <c r="I104" s="12">
        <f t="shared" si="7"/>
        <v>-4233.7075630252102</v>
      </c>
      <c r="J104" s="11"/>
    </row>
    <row r="105" spans="1:10" ht="15" customHeight="1" x14ac:dyDescent="0.25">
      <c r="A105" s="27" t="s">
        <v>332</v>
      </c>
      <c r="B105" s="34" t="s">
        <v>143</v>
      </c>
      <c r="C105" s="16">
        <v>19</v>
      </c>
      <c r="D105" s="17"/>
      <c r="E105" s="16">
        <v>38</v>
      </c>
      <c r="F105" s="17">
        <f t="shared" si="6"/>
        <v>2850</v>
      </c>
      <c r="G105" s="17"/>
      <c r="H105" s="17">
        <f>H104</f>
        <v>471.2</v>
      </c>
      <c r="I105" s="12">
        <f t="shared" si="7"/>
        <v>-2583.7075630252102</v>
      </c>
      <c r="J105" s="11"/>
    </row>
    <row r="106" spans="1:10" ht="15" customHeight="1" x14ac:dyDescent="0.25">
      <c r="A106" s="27" t="s">
        <v>227</v>
      </c>
      <c r="B106" s="34" t="s">
        <v>298</v>
      </c>
      <c r="C106" s="16">
        <v>19</v>
      </c>
      <c r="D106" s="17"/>
      <c r="E106" s="16">
        <v>68</v>
      </c>
      <c r="F106" s="17">
        <f t="shared" si="6"/>
        <v>5100</v>
      </c>
      <c r="G106" s="17"/>
      <c r="H106" s="17">
        <f>H105</f>
        <v>471.2</v>
      </c>
      <c r="I106" s="12">
        <f t="shared" si="7"/>
        <v>-333.70756302521022</v>
      </c>
      <c r="J106" s="11"/>
    </row>
    <row r="107" spans="1:10" ht="15" customHeight="1" x14ac:dyDescent="0.25">
      <c r="A107" s="44" t="s">
        <v>98</v>
      </c>
      <c r="B107" s="46"/>
      <c r="C107" s="25">
        <v>19</v>
      </c>
      <c r="D107" s="13"/>
      <c r="E107" s="25"/>
      <c r="F107" s="13">
        <v>0</v>
      </c>
      <c r="G107" s="13"/>
      <c r="H107" s="13">
        <v>0</v>
      </c>
      <c r="I107" s="30">
        <f t="shared" si="7"/>
        <v>-5904.90756302521</v>
      </c>
      <c r="J107" s="11"/>
    </row>
    <row r="108" spans="1:10" ht="15" customHeight="1" x14ac:dyDescent="0.25">
      <c r="A108" s="19" t="s">
        <v>51</v>
      </c>
      <c r="B108" s="48" t="s">
        <v>148</v>
      </c>
      <c r="C108" s="49">
        <v>20</v>
      </c>
      <c r="D108" s="50">
        <v>10000</v>
      </c>
      <c r="E108" s="49"/>
      <c r="F108" s="50">
        <f t="shared" si="6"/>
        <v>10000</v>
      </c>
      <c r="G108" s="50">
        <v>2935</v>
      </c>
      <c r="H108" s="50">
        <f>G108/5</f>
        <v>587</v>
      </c>
      <c r="I108" s="10">
        <f t="shared" si="7"/>
        <v>4682.09243697479</v>
      </c>
      <c r="J108" s="9"/>
    </row>
    <row r="109" spans="1:10" ht="15" customHeight="1" x14ac:dyDescent="0.25">
      <c r="A109" s="27" t="s">
        <v>330</v>
      </c>
      <c r="B109" s="34" t="s">
        <v>145</v>
      </c>
      <c r="C109" s="16">
        <v>20</v>
      </c>
      <c r="D109" s="17"/>
      <c r="E109" s="16">
        <v>8</v>
      </c>
      <c r="F109" s="17">
        <f t="shared" si="6"/>
        <v>600</v>
      </c>
      <c r="G109" s="17"/>
      <c r="H109" s="17">
        <f>H108</f>
        <v>587</v>
      </c>
      <c r="I109" s="12">
        <f t="shared" si="7"/>
        <v>-4717.90756302521</v>
      </c>
      <c r="J109" s="11"/>
    </row>
    <row r="110" spans="1:10" ht="15" customHeight="1" x14ac:dyDescent="0.25">
      <c r="A110" s="27" t="s">
        <v>359</v>
      </c>
      <c r="B110" s="34">
        <v>11499</v>
      </c>
      <c r="C110" s="16">
        <v>20</v>
      </c>
      <c r="D110" s="17"/>
      <c r="E110" s="16">
        <v>60</v>
      </c>
      <c r="F110" s="17">
        <f t="shared" si="6"/>
        <v>4500</v>
      </c>
      <c r="G110" s="17"/>
      <c r="H110" s="17">
        <f>H109</f>
        <v>587</v>
      </c>
      <c r="I110" s="12">
        <f t="shared" si="7"/>
        <v>-817.90756302521004</v>
      </c>
      <c r="J110" s="11"/>
    </row>
    <row r="111" spans="1:10" ht="15" customHeight="1" x14ac:dyDescent="0.25">
      <c r="A111" s="11" t="s">
        <v>186</v>
      </c>
      <c r="B111" s="34" t="s">
        <v>264</v>
      </c>
      <c r="C111" s="16">
        <v>20</v>
      </c>
      <c r="D111" s="17"/>
      <c r="E111" s="16">
        <v>90</v>
      </c>
      <c r="F111" s="17">
        <f t="shared" si="6"/>
        <v>6750</v>
      </c>
      <c r="G111" s="17"/>
      <c r="H111" s="17">
        <f>H110</f>
        <v>587</v>
      </c>
      <c r="I111" s="12">
        <f t="shared" si="7"/>
        <v>1432.09243697479</v>
      </c>
      <c r="J111" s="22"/>
    </row>
    <row r="112" spans="1:10" s="21" customFormat="1" ht="15" customHeight="1" x14ac:dyDescent="0.25">
      <c r="A112" s="27" t="s">
        <v>77</v>
      </c>
      <c r="B112" s="34">
        <v>31719</v>
      </c>
      <c r="C112" s="16">
        <v>20</v>
      </c>
      <c r="D112" s="17"/>
      <c r="E112" s="16">
        <v>13</v>
      </c>
      <c r="F112" s="17">
        <f t="shared" si="6"/>
        <v>975</v>
      </c>
      <c r="G112" s="17"/>
      <c r="H112" s="17">
        <f>H111</f>
        <v>587</v>
      </c>
      <c r="I112" s="12">
        <f t="shared" si="7"/>
        <v>-4342.90756302521</v>
      </c>
      <c r="J112" s="22"/>
    </row>
    <row r="113" spans="1:12" ht="15" customHeight="1" x14ac:dyDescent="0.25">
      <c r="A113" s="19" t="s">
        <v>74</v>
      </c>
      <c r="B113" s="48" t="s">
        <v>128</v>
      </c>
      <c r="C113" s="49">
        <v>21</v>
      </c>
      <c r="D113" s="50">
        <v>6000</v>
      </c>
      <c r="E113" s="49"/>
      <c r="F113" s="50">
        <f t="shared" si="6"/>
        <v>6000</v>
      </c>
      <c r="G113" s="50">
        <v>815</v>
      </c>
      <c r="H113" s="50">
        <f>G113/4</f>
        <v>203.75</v>
      </c>
      <c r="I113" s="10">
        <f t="shared" si="7"/>
        <v>298.84243697478996</v>
      </c>
      <c r="J113" s="9"/>
    </row>
    <row r="114" spans="1:12" ht="15" customHeight="1" x14ac:dyDescent="0.25">
      <c r="A114" s="27" t="s">
        <v>354</v>
      </c>
      <c r="B114" s="34" t="s">
        <v>141</v>
      </c>
      <c r="C114" s="16">
        <v>21</v>
      </c>
      <c r="D114" s="17"/>
      <c r="E114" s="16">
        <v>66</v>
      </c>
      <c r="F114" s="17">
        <f t="shared" si="6"/>
        <v>4950</v>
      </c>
      <c r="G114" s="17"/>
      <c r="H114" s="17">
        <f>H113</f>
        <v>203.75</v>
      </c>
      <c r="I114" s="12">
        <f t="shared" si="7"/>
        <v>-751.15756302521004</v>
      </c>
      <c r="J114" s="11"/>
    </row>
    <row r="115" spans="1:12" ht="15" customHeight="1" x14ac:dyDescent="0.25">
      <c r="A115" s="27" t="s">
        <v>360</v>
      </c>
      <c r="B115" s="34">
        <v>11508</v>
      </c>
      <c r="C115" s="16">
        <v>21</v>
      </c>
      <c r="D115" s="17"/>
      <c r="E115" s="16">
        <v>53</v>
      </c>
      <c r="F115" s="17">
        <f t="shared" si="6"/>
        <v>3975</v>
      </c>
      <c r="G115" s="17"/>
      <c r="H115" s="17">
        <f>H114</f>
        <v>203.75</v>
      </c>
      <c r="I115" s="12">
        <f t="shared" si="7"/>
        <v>-1726.15756302521</v>
      </c>
      <c r="J115" s="11"/>
    </row>
    <row r="116" spans="1:12" ht="12.95" customHeight="1" x14ac:dyDescent="0.25">
      <c r="A116" s="11" t="s">
        <v>70</v>
      </c>
      <c r="B116" s="34" t="s">
        <v>121</v>
      </c>
      <c r="C116" s="16">
        <v>21</v>
      </c>
      <c r="D116" s="17"/>
      <c r="E116" s="16">
        <v>120</v>
      </c>
      <c r="F116" s="17">
        <f>(E116*75)+D116</f>
        <v>9000</v>
      </c>
      <c r="G116" s="17"/>
      <c r="H116" s="17">
        <f>H115</f>
        <v>203.75</v>
      </c>
      <c r="I116" s="12">
        <f t="shared" si="7"/>
        <v>3298.84243697479</v>
      </c>
      <c r="J116" s="11"/>
    </row>
    <row r="117" spans="1:12" ht="12.95" customHeight="1" x14ac:dyDescent="0.25">
      <c r="A117" s="25" t="s">
        <v>401</v>
      </c>
      <c r="B117" s="46">
        <v>31064</v>
      </c>
      <c r="C117" s="25">
        <v>21</v>
      </c>
      <c r="D117" s="13"/>
      <c r="E117" s="25"/>
      <c r="F117" s="13">
        <v>0</v>
      </c>
      <c r="G117" s="13"/>
      <c r="H117" s="13">
        <v>0</v>
      </c>
      <c r="I117" s="30">
        <f t="shared" si="7"/>
        <v>-5904.90756302521</v>
      </c>
      <c r="J117" s="11"/>
    </row>
    <row r="118" spans="1:12" ht="12.95" customHeight="1" x14ac:dyDescent="0.25">
      <c r="A118" s="19" t="s">
        <v>202</v>
      </c>
      <c r="B118" s="48" t="s">
        <v>137</v>
      </c>
      <c r="C118" s="49">
        <v>22</v>
      </c>
      <c r="D118" s="50">
        <v>6000</v>
      </c>
      <c r="E118" s="49"/>
      <c r="F118" s="50">
        <f>(E118*75)+D118</f>
        <v>6000</v>
      </c>
      <c r="G118" s="50">
        <v>923</v>
      </c>
      <c r="H118" s="50">
        <f>G118/4</f>
        <v>230.75</v>
      </c>
      <c r="I118" s="10">
        <f t="shared" si="7"/>
        <v>325.84243697478996</v>
      </c>
      <c r="J118" s="9"/>
    </row>
    <row r="119" spans="1:12" s="21" customFormat="1" ht="15" customHeight="1" x14ac:dyDescent="0.25">
      <c r="A119" s="27" t="s">
        <v>246</v>
      </c>
      <c r="B119" s="34" t="s">
        <v>146</v>
      </c>
      <c r="C119" s="16">
        <v>22</v>
      </c>
      <c r="D119" s="17"/>
      <c r="E119" s="16">
        <v>16</v>
      </c>
      <c r="F119" s="17">
        <f>(E119*75)+D119</f>
        <v>1200</v>
      </c>
      <c r="G119" s="17"/>
      <c r="H119" s="17">
        <f>H118</f>
        <v>230.75</v>
      </c>
      <c r="I119" s="12">
        <f t="shared" si="7"/>
        <v>-4474.15756302521</v>
      </c>
      <c r="J119" s="11"/>
    </row>
    <row r="120" spans="1:12" s="21" customFormat="1" ht="15" customHeight="1" x14ac:dyDescent="0.25">
      <c r="A120" s="27" t="s">
        <v>193</v>
      </c>
      <c r="B120" s="34" t="s">
        <v>149</v>
      </c>
      <c r="C120" s="16">
        <v>22</v>
      </c>
      <c r="D120" s="17"/>
      <c r="E120" s="16">
        <v>67</v>
      </c>
      <c r="F120" s="17">
        <f>(E120*75)+D120</f>
        <v>5025</v>
      </c>
      <c r="G120" s="17"/>
      <c r="H120" s="17">
        <f>H119</f>
        <v>230.75</v>
      </c>
      <c r="I120" s="12">
        <f t="shared" si="7"/>
        <v>-649.15756302521004</v>
      </c>
      <c r="J120" s="11"/>
    </row>
    <row r="121" spans="1:12" ht="15" customHeight="1" x14ac:dyDescent="0.25">
      <c r="A121" s="27" t="s">
        <v>20</v>
      </c>
      <c r="B121" s="34" t="s">
        <v>111</v>
      </c>
      <c r="C121" s="16">
        <v>22</v>
      </c>
      <c r="D121" s="17"/>
      <c r="E121" s="16">
        <v>91</v>
      </c>
      <c r="F121" s="17">
        <f>(E121*75)+D121</f>
        <v>6825</v>
      </c>
      <c r="G121" s="17"/>
      <c r="H121" s="17">
        <f>H120</f>
        <v>230.75</v>
      </c>
      <c r="I121" s="12">
        <f t="shared" si="7"/>
        <v>1150.84243697479</v>
      </c>
      <c r="J121" s="11"/>
    </row>
    <row r="122" spans="1:12" ht="15" customHeight="1" x14ac:dyDescent="0.25">
      <c r="A122" s="44" t="s">
        <v>248</v>
      </c>
      <c r="B122" s="46" t="s">
        <v>126</v>
      </c>
      <c r="C122" s="25">
        <v>22</v>
      </c>
      <c r="D122" s="13"/>
      <c r="E122" s="25"/>
      <c r="F122" s="13">
        <f>(E122*75)+D122</f>
        <v>0</v>
      </c>
      <c r="G122" s="13"/>
      <c r="H122" s="13">
        <f>G122/4</f>
        <v>0</v>
      </c>
      <c r="I122" s="30">
        <f t="shared" si="7"/>
        <v>-5904.90756302521</v>
      </c>
      <c r="J122" s="25"/>
      <c r="L122" s="3"/>
    </row>
    <row r="123" spans="1:12" ht="15" customHeight="1" x14ac:dyDescent="0.25">
      <c r="A123" s="5"/>
      <c r="B123" s="5"/>
      <c r="C123" s="5"/>
      <c r="D123" s="6"/>
      <c r="E123" s="5"/>
      <c r="F123" s="6">
        <f>SUM(F4:F122)</f>
        <v>648850</v>
      </c>
      <c r="G123" s="6"/>
      <c r="H123" s="6">
        <f>SUM(H4:H122)</f>
        <v>53833.999999999971</v>
      </c>
      <c r="I123" s="6">
        <f>F123+H123</f>
        <v>702684</v>
      </c>
      <c r="J123" s="6"/>
    </row>
    <row r="124" spans="1:12" ht="15" customHeight="1" x14ac:dyDescent="0.25">
      <c r="A124" s="5"/>
      <c r="B124" s="5"/>
      <c r="C124" s="5"/>
      <c r="D124" s="6"/>
      <c r="E124" s="5"/>
      <c r="F124" s="6"/>
      <c r="G124" s="6"/>
      <c r="H124" s="8" t="s">
        <v>60</v>
      </c>
      <c r="I124" s="6">
        <f>I123/(COUNTIF(A4:A122,"*"))</f>
        <v>5904.90756302521</v>
      </c>
      <c r="J124" s="5"/>
    </row>
  </sheetData>
  <autoFilter ref="A3:J87" xr:uid="{6F474B58-787A-4D45-B02F-A5A27401A210}">
    <sortState xmlns:xlrd2="http://schemas.microsoft.com/office/spreadsheetml/2017/richdata2" ref="A4:J153">
      <sortCondition ref="C3:C87"/>
    </sortState>
  </autoFilter>
  <conditionalFormatting sqref="I66 I35 I74 I4:I22 I28:I31 I24:I25 I39:I40 I37 I42:I44 I51:I52 I55:I56 I64 I69 I71 I78 I87 I82:I84 I93 I91 I113 I119:I121 I59 I116:I117 I46:I49">
    <cfRule type="cellIs" dxfId="149" priority="101" operator="lessThan">
      <formula>0</formula>
    </cfRule>
  </conditionalFormatting>
  <conditionalFormatting sqref="I23">
    <cfRule type="cellIs" dxfId="148" priority="92" operator="lessThan">
      <formula>0</formula>
    </cfRule>
  </conditionalFormatting>
  <conditionalFormatting sqref="I26">
    <cfRule type="cellIs" dxfId="147" priority="91" operator="lessThan">
      <formula>0</formula>
    </cfRule>
  </conditionalFormatting>
  <conditionalFormatting sqref="I33">
    <cfRule type="cellIs" dxfId="146" priority="88" operator="lessThan">
      <formula>0</formula>
    </cfRule>
  </conditionalFormatting>
  <conditionalFormatting sqref="I36">
    <cfRule type="cellIs" dxfId="145" priority="87" operator="lessThan">
      <formula>0</formula>
    </cfRule>
  </conditionalFormatting>
  <conditionalFormatting sqref="I38">
    <cfRule type="cellIs" dxfId="144" priority="86" operator="lessThan">
      <formula>0</formula>
    </cfRule>
  </conditionalFormatting>
  <conditionalFormatting sqref="I45">
    <cfRule type="cellIs" dxfId="143" priority="84" operator="lessThan">
      <formula>0</formula>
    </cfRule>
  </conditionalFormatting>
  <conditionalFormatting sqref="I54">
    <cfRule type="cellIs" dxfId="142" priority="82" operator="lessThan">
      <formula>0</formula>
    </cfRule>
  </conditionalFormatting>
  <conditionalFormatting sqref="I53">
    <cfRule type="cellIs" dxfId="141" priority="81" operator="lessThan">
      <formula>0</formula>
    </cfRule>
  </conditionalFormatting>
  <conditionalFormatting sqref="I57">
    <cfRule type="cellIs" dxfId="140" priority="80" operator="lessThan">
      <formula>0</formula>
    </cfRule>
  </conditionalFormatting>
  <conditionalFormatting sqref="I58">
    <cfRule type="cellIs" dxfId="139" priority="79" operator="lessThan">
      <formula>0</formula>
    </cfRule>
  </conditionalFormatting>
  <conditionalFormatting sqref="I60">
    <cfRule type="cellIs" dxfId="138" priority="78" operator="lessThan">
      <formula>0</formula>
    </cfRule>
  </conditionalFormatting>
  <conditionalFormatting sqref="I61">
    <cfRule type="cellIs" dxfId="137" priority="77" operator="lessThan">
      <formula>0</formula>
    </cfRule>
  </conditionalFormatting>
  <conditionalFormatting sqref="I62 I65">
    <cfRule type="cellIs" dxfId="136" priority="76" operator="lessThan">
      <formula>0</formula>
    </cfRule>
  </conditionalFormatting>
  <conditionalFormatting sqref="I67">
    <cfRule type="cellIs" dxfId="135" priority="75" operator="lessThan">
      <formula>0</formula>
    </cfRule>
  </conditionalFormatting>
  <conditionalFormatting sqref="I68">
    <cfRule type="cellIs" dxfId="134" priority="74" operator="lessThan">
      <formula>0</formula>
    </cfRule>
  </conditionalFormatting>
  <conditionalFormatting sqref="I72">
    <cfRule type="cellIs" dxfId="133" priority="71" operator="lessThan">
      <formula>0</formula>
    </cfRule>
  </conditionalFormatting>
  <conditionalFormatting sqref="I73">
    <cfRule type="cellIs" dxfId="132" priority="70" operator="lessThan">
      <formula>0</formula>
    </cfRule>
  </conditionalFormatting>
  <conditionalFormatting sqref="I70">
    <cfRule type="cellIs" dxfId="131" priority="69" operator="lessThan">
      <formula>0</formula>
    </cfRule>
  </conditionalFormatting>
  <conditionalFormatting sqref="I76">
    <cfRule type="cellIs" dxfId="130" priority="68" operator="lessThan">
      <formula>0</formula>
    </cfRule>
  </conditionalFormatting>
  <conditionalFormatting sqref="I77">
    <cfRule type="cellIs" dxfId="129" priority="67" operator="lessThan">
      <formula>0</formula>
    </cfRule>
  </conditionalFormatting>
  <conditionalFormatting sqref="I75">
    <cfRule type="cellIs" dxfId="128" priority="66" operator="lessThan">
      <formula>0</formula>
    </cfRule>
  </conditionalFormatting>
  <conditionalFormatting sqref="I79">
    <cfRule type="cellIs" dxfId="127" priority="65" operator="lessThan">
      <formula>0</formula>
    </cfRule>
  </conditionalFormatting>
  <conditionalFormatting sqref="I85">
    <cfRule type="cellIs" dxfId="126" priority="64" operator="lessThan">
      <formula>0</formula>
    </cfRule>
  </conditionalFormatting>
  <conditionalFormatting sqref="I80">
    <cfRule type="cellIs" dxfId="125" priority="61" operator="lessThan">
      <formula>0</formula>
    </cfRule>
  </conditionalFormatting>
  <conditionalFormatting sqref="I88">
    <cfRule type="cellIs" dxfId="124" priority="59" operator="lessThan">
      <formula>0</formula>
    </cfRule>
  </conditionalFormatting>
  <conditionalFormatting sqref="I89">
    <cfRule type="cellIs" dxfId="123" priority="58" operator="lessThan">
      <formula>0</formula>
    </cfRule>
  </conditionalFormatting>
  <conditionalFormatting sqref="I86">
    <cfRule type="cellIs" dxfId="122" priority="57" operator="lessThan">
      <formula>0</formula>
    </cfRule>
  </conditionalFormatting>
  <conditionalFormatting sqref="I92">
    <cfRule type="cellIs" dxfId="121" priority="56" operator="lessThan">
      <formula>0</formula>
    </cfRule>
  </conditionalFormatting>
  <conditionalFormatting sqref="I95">
    <cfRule type="cellIs" dxfId="120" priority="53" operator="lessThan">
      <formula>0</formula>
    </cfRule>
  </conditionalFormatting>
  <conditionalFormatting sqref="I98:I99">
    <cfRule type="cellIs" dxfId="119" priority="51" operator="lessThan">
      <formula>0</formula>
    </cfRule>
  </conditionalFormatting>
  <conditionalFormatting sqref="I103">
    <cfRule type="cellIs" dxfId="118" priority="49" operator="lessThan">
      <formula>0</formula>
    </cfRule>
  </conditionalFormatting>
  <conditionalFormatting sqref="I104">
    <cfRule type="cellIs" dxfId="117" priority="48" operator="lessThan">
      <formula>0</formula>
    </cfRule>
  </conditionalFormatting>
  <conditionalFormatting sqref="I106:I107">
    <cfRule type="cellIs" dxfId="116" priority="47" operator="lessThan">
      <formula>0</formula>
    </cfRule>
  </conditionalFormatting>
  <conditionalFormatting sqref="I102">
    <cfRule type="cellIs" dxfId="115" priority="46" operator="lessThan">
      <formula>0</formula>
    </cfRule>
  </conditionalFormatting>
  <conditionalFormatting sqref="I108">
    <cfRule type="cellIs" dxfId="114" priority="45" operator="lessThan">
      <formula>0</formula>
    </cfRule>
  </conditionalFormatting>
  <conditionalFormatting sqref="I114">
    <cfRule type="cellIs" dxfId="113" priority="43" operator="lessThan">
      <formula>0</formula>
    </cfRule>
  </conditionalFormatting>
  <conditionalFormatting sqref="I118">
    <cfRule type="cellIs" dxfId="112" priority="40" operator="lessThan">
      <formula>0</formula>
    </cfRule>
  </conditionalFormatting>
  <conditionalFormatting sqref="I94">
    <cfRule type="cellIs" dxfId="111" priority="24" operator="lessThan">
      <formula>0</formula>
    </cfRule>
  </conditionalFormatting>
  <conditionalFormatting sqref="I111">
    <cfRule type="cellIs" dxfId="110" priority="21" operator="lessThan">
      <formula>0</formula>
    </cfRule>
  </conditionalFormatting>
  <conditionalFormatting sqref="I27">
    <cfRule type="cellIs" dxfId="109" priority="19" operator="lessThan">
      <formula>0</formula>
    </cfRule>
  </conditionalFormatting>
  <conditionalFormatting sqref="I32">
    <cfRule type="cellIs" dxfId="108" priority="18" operator="lessThan">
      <formula>0</formula>
    </cfRule>
  </conditionalFormatting>
  <conditionalFormatting sqref="I34">
    <cfRule type="cellIs" dxfId="107" priority="17" operator="lessThan">
      <formula>0</formula>
    </cfRule>
  </conditionalFormatting>
  <conditionalFormatting sqref="I41">
    <cfRule type="cellIs" dxfId="106" priority="16" operator="lessThan">
      <formula>0</formula>
    </cfRule>
  </conditionalFormatting>
  <conditionalFormatting sqref="I50">
    <cfRule type="cellIs" dxfId="105" priority="15" operator="lessThan">
      <formula>0</formula>
    </cfRule>
  </conditionalFormatting>
  <conditionalFormatting sqref="I63">
    <cfRule type="cellIs" dxfId="104" priority="14" operator="lessThan">
      <formula>0</formula>
    </cfRule>
  </conditionalFormatting>
  <conditionalFormatting sqref="I81">
    <cfRule type="cellIs" dxfId="103" priority="13" operator="lessThan">
      <formula>0</formula>
    </cfRule>
  </conditionalFormatting>
  <conditionalFormatting sqref="I90">
    <cfRule type="cellIs" dxfId="102" priority="12" operator="lessThan">
      <formula>0</formula>
    </cfRule>
  </conditionalFormatting>
  <conditionalFormatting sqref="I96">
    <cfRule type="cellIs" dxfId="101" priority="11" operator="lessThan">
      <formula>0</formula>
    </cfRule>
  </conditionalFormatting>
  <conditionalFormatting sqref="I97">
    <cfRule type="cellIs" dxfId="100" priority="10" operator="lessThan">
      <formula>0</formula>
    </cfRule>
  </conditionalFormatting>
  <conditionalFormatting sqref="I101">
    <cfRule type="cellIs" dxfId="99" priority="9" operator="lessThan">
      <formula>0</formula>
    </cfRule>
  </conditionalFormatting>
  <conditionalFormatting sqref="I100">
    <cfRule type="cellIs" dxfId="98" priority="8" operator="lessThan">
      <formula>0</formula>
    </cfRule>
  </conditionalFormatting>
  <conditionalFormatting sqref="I105">
    <cfRule type="cellIs" dxfId="97" priority="7" operator="lessThan">
      <formula>0</formula>
    </cfRule>
  </conditionalFormatting>
  <conditionalFormatting sqref="I110">
    <cfRule type="cellIs" dxfId="96" priority="5" operator="lessThan">
      <formula>0</formula>
    </cfRule>
  </conditionalFormatting>
  <conditionalFormatting sqref="I109">
    <cfRule type="cellIs" dxfId="95" priority="4" operator="lessThan">
      <formula>0</formula>
    </cfRule>
  </conditionalFormatting>
  <conditionalFormatting sqref="I112">
    <cfRule type="cellIs" dxfId="94" priority="3" operator="lessThan">
      <formula>0</formula>
    </cfRule>
  </conditionalFormatting>
  <conditionalFormatting sqref="I115">
    <cfRule type="cellIs" dxfId="93" priority="2" operator="lessThan">
      <formula>0</formula>
    </cfRule>
  </conditionalFormatting>
  <conditionalFormatting sqref="I122">
    <cfRule type="cellIs" dxfId="92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3CE5-5369-6E44-A858-22D7BB840FA9}">
  <dimension ref="A1:L97"/>
  <sheetViews>
    <sheetView topLeftCell="A60" zoomScaleNormal="100" workbookViewId="0">
      <selection activeCell="H81" sqref="H81"/>
    </sheetView>
  </sheetViews>
  <sheetFormatPr defaultColWidth="8.85546875" defaultRowHeight="15" customHeight="1" x14ac:dyDescent="0.25"/>
  <cols>
    <col min="1" max="1" width="21.710937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7" t="s">
        <v>217</v>
      </c>
      <c r="J1" s="15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0" ht="15" customHeight="1" x14ac:dyDescent="0.25">
      <c r="A4" s="9" t="s">
        <v>170</v>
      </c>
      <c r="B4" s="52" t="s">
        <v>254</v>
      </c>
      <c r="C4" s="9">
        <v>1</v>
      </c>
      <c r="D4" s="10">
        <v>10000</v>
      </c>
      <c r="E4" s="9"/>
      <c r="F4" s="10">
        <f>(E4*75)+D4</f>
        <v>10000</v>
      </c>
      <c r="G4" s="10">
        <v>1572</v>
      </c>
      <c r="H4" s="10">
        <f>G4/5</f>
        <v>314.39999999999998</v>
      </c>
      <c r="I4" s="10">
        <f t="shared" ref="I4:I35" si="0">F4+H4-$I$97</f>
        <v>4080.7608695652161</v>
      </c>
      <c r="J4" s="9"/>
    </row>
    <row r="5" spans="1:10" ht="15" customHeight="1" x14ac:dyDescent="0.25">
      <c r="A5" s="11" t="s">
        <v>90</v>
      </c>
      <c r="B5" s="31">
        <v>45765</v>
      </c>
      <c r="C5" s="11">
        <v>1</v>
      </c>
      <c r="D5" s="14"/>
      <c r="E5" s="11">
        <v>69</v>
      </c>
      <c r="F5" s="14">
        <f>(E5*75)+D5</f>
        <v>5175</v>
      </c>
      <c r="G5" s="14"/>
      <c r="H5" s="14">
        <f>H4</f>
        <v>314.39999999999998</v>
      </c>
      <c r="I5" s="12">
        <f t="shared" si="0"/>
        <v>-744.23913043478387</v>
      </c>
      <c r="J5" s="11"/>
    </row>
    <row r="6" spans="1:10" ht="15" customHeight="1" x14ac:dyDescent="0.25">
      <c r="A6" s="11" t="s">
        <v>68</v>
      </c>
      <c r="B6" s="31" t="s">
        <v>118</v>
      </c>
      <c r="C6" s="11">
        <v>1</v>
      </c>
      <c r="D6" s="14"/>
      <c r="E6" s="11">
        <v>130</v>
      </c>
      <c r="F6" s="14">
        <f>(E6*150)+D6</f>
        <v>19500</v>
      </c>
      <c r="G6" s="14"/>
      <c r="H6" s="14">
        <f>H5</f>
        <v>314.39999999999998</v>
      </c>
      <c r="I6" s="12">
        <f t="shared" si="0"/>
        <v>13580.760869565218</v>
      </c>
      <c r="J6" s="11"/>
    </row>
    <row r="7" spans="1:10" ht="15" customHeight="1" x14ac:dyDescent="0.25">
      <c r="A7" s="11" t="s">
        <v>64</v>
      </c>
      <c r="B7" s="32">
        <v>11423</v>
      </c>
      <c r="C7" s="11">
        <v>1</v>
      </c>
      <c r="D7" s="14"/>
      <c r="E7" s="11">
        <v>130</v>
      </c>
      <c r="F7" s="14">
        <f>(E7*75)+D7</f>
        <v>9750</v>
      </c>
      <c r="G7" s="14"/>
      <c r="H7" s="14">
        <f>H6</f>
        <v>314.39999999999998</v>
      </c>
      <c r="I7" s="12">
        <f t="shared" si="0"/>
        <v>3830.7608695652161</v>
      </c>
      <c r="J7" s="22"/>
    </row>
    <row r="8" spans="1:10" ht="15" customHeight="1" x14ac:dyDescent="0.25">
      <c r="A8" s="11" t="s">
        <v>175</v>
      </c>
      <c r="B8" s="31" t="s">
        <v>257</v>
      </c>
      <c r="C8" s="11">
        <v>1</v>
      </c>
      <c r="D8" s="14"/>
      <c r="E8" s="11">
        <v>120</v>
      </c>
      <c r="F8" s="14">
        <f>(E8*150)+D8</f>
        <v>18000</v>
      </c>
      <c r="G8" s="14"/>
      <c r="H8" s="14">
        <f>H7</f>
        <v>314.39999999999998</v>
      </c>
      <c r="I8" s="12">
        <f t="shared" si="0"/>
        <v>12080.760869565218</v>
      </c>
      <c r="J8" s="11"/>
    </row>
    <row r="9" spans="1:10" ht="15" customHeight="1" x14ac:dyDescent="0.25">
      <c r="A9" s="20" t="s">
        <v>338</v>
      </c>
      <c r="B9" s="52">
        <v>11560</v>
      </c>
      <c r="C9" s="9">
        <v>2</v>
      </c>
      <c r="D9" s="10">
        <v>10000</v>
      </c>
      <c r="E9" s="9"/>
      <c r="F9" s="10">
        <f t="shared" ref="F9:F20" si="1">(E9*75)+D9</f>
        <v>10000</v>
      </c>
      <c r="G9" s="10">
        <v>8746</v>
      </c>
      <c r="H9" s="10">
        <f>G9/5</f>
        <v>1749.2</v>
      </c>
      <c r="I9" s="10">
        <f t="shared" si="0"/>
        <v>5515.5608695652172</v>
      </c>
      <c r="J9" s="9"/>
    </row>
    <row r="10" spans="1:10" ht="15" customHeight="1" x14ac:dyDescent="0.25">
      <c r="A10" s="11" t="s">
        <v>179</v>
      </c>
      <c r="B10" s="31" t="s">
        <v>104</v>
      </c>
      <c r="C10" s="11">
        <v>2</v>
      </c>
      <c r="D10" s="14"/>
      <c r="E10" s="11">
        <v>84</v>
      </c>
      <c r="F10" s="14">
        <f t="shared" si="1"/>
        <v>6300</v>
      </c>
      <c r="G10" s="14"/>
      <c r="H10" s="14">
        <f>H9</f>
        <v>1749.2</v>
      </c>
      <c r="I10" s="12">
        <f t="shared" si="0"/>
        <v>1815.5608695652163</v>
      </c>
      <c r="J10" s="11"/>
    </row>
    <row r="11" spans="1:10" ht="15" customHeight="1" x14ac:dyDescent="0.25">
      <c r="A11" s="11" t="s">
        <v>16</v>
      </c>
      <c r="B11" s="31" t="s">
        <v>157</v>
      </c>
      <c r="C11" s="11">
        <v>2</v>
      </c>
      <c r="D11" s="14"/>
      <c r="E11" s="11">
        <v>76</v>
      </c>
      <c r="F11" s="14">
        <f t="shared" si="1"/>
        <v>5700</v>
      </c>
      <c r="G11" s="14"/>
      <c r="H11" s="14">
        <f>H10</f>
        <v>1749.2</v>
      </c>
      <c r="I11" s="12">
        <f t="shared" si="0"/>
        <v>1215.5608695652163</v>
      </c>
      <c r="J11" s="11"/>
    </row>
    <row r="12" spans="1:10" ht="15" customHeight="1" x14ac:dyDescent="0.25">
      <c r="A12" s="11" t="s">
        <v>49</v>
      </c>
      <c r="B12" s="31">
        <v>11438</v>
      </c>
      <c r="C12" s="11">
        <v>2</v>
      </c>
      <c r="D12" s="14"/>
      <c r="E12" s="11">
        <v>80</v>
      </c>
      <c r="F12" s="14">
        <f t="shared" si="1"/>
        <v>6000</v>
      </c>
      <c r="G12" s="14"/>
      <c r="H12" s="14">
        <f>H11</f>
        <v>1749.2</v>
      </c>
      <c r="I12" s="12">
        <f t="shared" si="0"/>
        <v>1515.5608695652163</v>
      </c>
      <c r="J12" s="11"/>
    </row>
    <row r="13" spans="1:10" ht="15" customHeight="1" x14ac:dyDescent="0.25">
      <c r="A13" s="27" t="s">
        <v>54</v>
      </c>
      <c r="B13" s="32">
        <v>26679</v>
      </c>
      <c r="C13" s="11">
        <v>2</v>
      </c>
      <c r="D13" s="14"/>
      <c r="E13" s="11">
        <v>74</v>
      </c>
      <c r="F13" s="14">
        <f t="shared" si="1"/>
        <v>5550</v>
      </c>
      <c r="G13" s="14"/>
      <c r="H13" s="14">
        <f>H12</f>
        <v>1749.2</v>
      </c>
      <c r="I13" s="12">
        <f t="shared" si="0"/>
        <v>1065.5608695652163</v>
      </c>
      <c r="J13" s="22"/>
    </row>
    <row r="14" spans="1:10" ht="15" customHeight="1" x14ac:dyDescent="0.25">
      <c r="A14" s="19" t="s">
        <v>172</v>
      </c>
      <c r="B14" s="52" t="s">
        <v>153</v>
      </c>
      <c r="C14" s="9">
        <v>3</v>
      </c>
      <c r="D14" s="10">
        <v>10000</v>
      </c>
      <c r="E14" s="9"/>
      <c r="F14" s="10">
        <f t="shared" si="1"/>
        <v>10000</v>
      </c>
      <c r="G14" s="10">
        <v>2287</v>
      </c>
      <c r="H14" s="10">
        <f>G14/5</f>
        <v>457.4</v>
      </c>
      <c r="I14" s="10">
        <f t="shared" si="0"/>
        <v>4223.7608695652161</v>
      </c>
      <c r="J14" s="9"/>
    </row>
    <row r="15" spans="1:10" ht="15" customHeight="1" x14ac:dyDescent="0.25">
      <c r="A15" s="27" t="s">
        <v>210</v>
      </c>
      <c r="B15" s="31" t="s">
        <v>276</v>
      </c>
      <c r="C15" s="11">
        <v>3</v>
      </c>
      <c r="D15" s="14"/>
      <c r="E15" s="11">
        <v>70</v>
      </c>
      <c r="F15" s="14">
        <f t="shared" si="1"/>
        <v>5250</v>
      </c>
      <c r="G15" s="14"/>
      <c r="H15" s="14">
        <f>H14</f>
        <v>457.4</v>
      </c>
      <c r="I15" s="12">
        <f t="shared" si="0"/>
        <v>-526.23913043478387</v>
      </c>
      <c r="J15" s="11"/>
    </row>
    <row r="16" spans="1:10" ht="15" customHeight="1" x14ac:dyDescent="0.25">
      <c r="A16" s="11" t="s">
        <v>22</v>
      </c>
      <c r="B16" s="31" t="s">
        <v>117</v>
      </c>
      <c r="C16" s="11">
        <v>3</v>
      </c>
      <c r="D16" s="14"/>
      <c r="E16" s="11">
        <v>44</v>
      </c>
      <c r="F16" s="14">
        <f t="shared" si="1"/>
        <v>3300</v>
      </c>
      <c r="G16" s="14"/>
      <c r="H16" s="14">
        <f>H15</f>
        <v>457.4</v>
      </c>
      <c r="I16" s="12">
        <f t="shared" si="0"/>
        <v>-2476.2391304347834</v>
      </c>
      <c r="J16" s="11"/>
    </row>
    <row r="17" spans="1:10" ht="15" customHeight="1" x14ac:dyDescent="0.25">
      <c r="A17" s="11" t="s">
        <v>72</v>
      </c>
      <c r="B17" s="31" t="s">
        <v>125</v>
      </c>
      <c r="C17" s="11">
        <v>3</v>
      </c>
      <c r="D17" s="14"/>
      <c r="E17" s="11">
        <v>43</v>
      </c>
      <c r="F17" s="14">
        <f t="shared" si="1"/>
        <v>3225</v>
      </c>
      <c r="G17" s="14"/>
      <c r="H17" s="14">
        <f>H16</f>
        <v>457.4</v>
      </c>
      <c r="I17" s="12">
        <f t="shared" si="0"/>
        <v>-2551.2391304347834</v>
      </c>
      <c r="J17" s="11"/>
    </row>
    <row r="18" spans="1:10" ht="15" customHeight="1" x14ac:dyDescent="0.25">
      <c r="A18" s="11" t="s">
        <v>183</v>
      </c>
      <c r="B18" s="31" t="s">
        <v>107</v>
      </c>
      <c r="C18" s="11">
        <v>3</v>
      </c>
      <c r="D18" s="14"/>
      <c r="E18" s="11">
        <v>26</v>
      </c>
      <c r="F18" s="14">
        <f t="shared" si="1"/>
        <v>1950</v>
      </c>
      <c r="G18" s="14"/>
      <c r="H18" s="14">
        <f>H17</f>
        <v>457.4</v>
      </c>
      <c r="I18" s="12">
        <f t="shared" si="0"/>
        <v>-3826.2391304347834</v>
      </c>
      <c r="J18" s="11"/>
    </row>
    <row r="19" spans="1:10" ht="15" customHeight="1" x14ac:dyDescent="0.25">
      <c r="A19" s="9" t="s">
        <v>31</v>
      </c>
      <c r="B19" s="56">
        <v>11482</v>
      </c>
      <c r="C19" s="9">
        <v>4</v>
      </c>
      <c r="D19" s="10">
        <v>10000</v>
      </c>
      <c r="E19" s="9"/>
      <c r="F19" s="10">
        <f t="shared" si="1"/>
        <v>10000</v>
      </c>
      <c r="G19" s="10">
        <v>1654</v>
      </c>
      <c r="H19" s="10">
        <f>G19/5</f>
        <v>330.8</v>
      </c>
      <c r="I19" s="10">
        <f t="shared" si="0"/>
        <v>4097.1608695652158</v>
      </c>
      <c r="J19" s="9"/>
    </row>
    <row r="20" spans="1:10" ht="15" customHeight="1" x14ac:dyDescent="0.25">
      <c r="A20" s="27" t="s">
        <v>291</v>
      </c>
      <c r="B20" s="31">
        <v>11490</v>
      </c>
      <c r="C20" s="11">
        <v>4</v>
      </c>
      <c r="D20" s="14"/>
      <c r="E20" s="11">
        <v>58</v>
      </c>
      <c r="F20" s="14">
        <f t="shared" si="1"/>
        <v>4350</v>
      </c>
      <c r="G20" s="14"/>
      <c r="H20" s="14">
        <f>H19</f>
        <v>330.8</v>
      </c>
      <c r="I20" s="12">
        <f t="shared" si="0"/>
        <v>-1552.8391304347833</v>
      </c>
      <c r="J20" s="11"/>
    </row>
    <row r="21" spans="1:10" ht="15" customHeight="1" x14ac:dyDescent="0.25">
      <c r="A21" s="11" t="s">
        <v>181</v>
      </c>
      <c r="B21" s="31" t="s">
        <v>260</v>
      </c>
      <c r="C21" s="11">
        <v>4</v>
      </c>
      <c r="D21" s="14"/>
      <c r="E21" s="11">
        <v>234</v>
      </c>
      <c r="F21" s="14">
        <f>(E21*150)+D21</f>
        <v>35100</v>
      </c>
      <c r="G21" s="14"/>
      <c r="H21" s="14">
        <f>H20</f>
        <v>330.8</v>
      </c>
      <c r="I21" s="12">
        <f t="shared" si="0"/>
        <v>29197.160869565218</v>
      </c>
      <c r="J21" s="11"/>
    </row>
    <row r="22" spans="1:10" ht="15" customHeight="1" x14ac:dyDescent="0.25">
      <c r="A22" s="11" t="s">
        <v>196</v>
      </c>
      <c r="B22" s="31" t="s">
        <v>269</v>
      </c>
      <c r="C22" s="11">
        <v>4</v>
      </c>
      <c r="D22" s="14"/>
      <c r="E22" s="11">
        <v>65</v>
      </c>
      <c r="F22" s="14">
        <f>(E22*75)+D22</f>
        <v>4875</v>
      </c>
      <c r="G22" s="14"/>
      <c r="H22" s="14">
        <f>H21</f>
        <v>330.8</v>
      </c>
      <c r="I22" s="12">
        <f t="shared" si="0"/>
        <v>-1027.8391304347833</v>
      </c>
      <c r="J22" s="11"/>
    </row>
    <row r="23" spans="1:10" ht="15" customHeight="1" x14ac:dyDescent="0.25">
      <c r="A23" s="11" t="s">
        <v>176</v>
      </c>
      <c r="B23" s="31" t="s">
        <v>153</v>
      </c>
      <c r="C23" s="11">
        <v>4</v>
      </c>
      <c r="D23" s="14"/>
      <c r="E23" s="11">
        <v>33</v>
      </c>
      <c r="F23" s="14">
        <f>(E23*75)+D23</f>
        <v>2475</v>
      </c>
      <c r="G23" s="14"/>
      <c r="H23" s="14">
        <f>H22</f>
        <v>330.8</v>
      </c>
      <c r="I23" s="12">
        <f t="shared" si="0"/>
        <v>-3427.8391304347833</v>
      </c>
      <c r="J23" s="11"/>
    </row>
    <row r="24" spans="1:10" ht="15" customHeight="1" x14ac:dyDescent="0.25">
      <c r="A24" s="9" t="s">
        <v>39</v>
      </c>
      <c r="B24" s="56">
        <v>11411</v>
      </c>
      <c r="C24" s="9">
        <v>5</v>
      </c>
      <c r="D24" s="10">
        <v>9000</v>
      </c>
      <c r="E24" s="9"/>
      <c r="F24" s="10">
        <f>(E24*75)+D24</f>
        <v>9000</v>
      </c>
      <c r="G24" s="10">
        <v>566</v>
      </c>
      <c r="H24" s="10">
        <f>G24/6</f>
        <v>94.333333333333329</v>
      </c>
      <c r="I24" s="10">
        <f t="shared" si="0"/>
        <v>2860.6942028985504</v>
      </c>
      <c r="J24" s="9"/>
    </row>
    <row r="25" spans="1:10" ht="15" customHeight="1" x14ac:dyDescent="0.25">
      <c r="A25" s="26" t="s">
        <v>171</v>
      </c>
      <c r="B25" s="31" t="s">
        <v>253</v>
      </c>
      <c r="C25" s="11">
        <v>5</v>
      </c>
      <c r="D25" s="14"/>
      <c r="E25" s="11">
        <v>185</v>
      </c>
      <c r="F25" s="14">
        <f>(E25*150)+D25</f>
        <v>27750</v>
      </c>
      <c r="G25" s="14"/>
      <c r="H25" s="14">
        <f>H24</f>
        <v>94.333333333333329</v>
      </c>
      <c r="I25" s="12">
        <f t="shared" si="0"/>
        <v>21610.69420289855</v>
      </c>
      <c r="J25" s="22"/>
    </row>
    <row r="26" spans="1:10" ht="15" customHeight="1" x14ac:dyDescent="0.25">
      <c r="A26" s="11" t="s">
        <v>252</v>
      </c>
      <c r="B26" s="31">
        <v>11382</v>
      </c>
      <c r="C26" s="11">
        <v>5</v>
      </c>
      <c r="D26" s="14"/>
      <c r="E26" s="11">
        <v>63</v>
      </c>
      <c r="F26" s="14">
        <f t="shared" ref="F26:F57" si="2">(E26*75)+D26</f>
        <v>4725</v>
      </c>
      <c r="G26" s="14"/>
      <c r="H26" s="14">
        <f>H25</f>
        <v>94.333333333333329</v>
      </c>
      <c r="I26" s="12">
        <f t="shared" si="0"/>
        <v>-1414.3057971014505</v>
      </c>
      <c r="J26" s="11"/>
    </row>
    <row r="27" spans="1:10" ht="15" customHeight="1" x14ac:dyDescent="0.25">
      <c r="A27" s="11" t="s">
        <v>177</v>
      </c>
      <c r="B27" s="31" t="s">
        <v>122</v>
      </c>
      <c r="C27" s="11">
        <v>5</v>
      </c>
      <c r="D27" s="14"/>
      <c r="E27" s="11">
        <v>16</v>
      </c>
      <c r="F27" s="14">
        <f t="shared" si="2"/>
        <v>1200</v>
      </c>
      <c r="G27" s="14"/>
      <c r="H27" s="14">
        <f>H26</f>
        <v>94.333333333333329</v>
      </c>
      <c r="I27" s="12">
        <f t="shared" si="0"/>
        <v>-4939.3057971014505</v>
      </c>
      <c r="J27" s="22"/>
    </row>
    <row r="28" spans="1:10" ht="15" customHeight="1" x14ac:dyDescent="0.25">
      <c r="A28" s="27" t="s">
        <v>95</v>
      </c>
      <c r="B28" s="31" t="s">
        <v>164</v>
      </c>
      <c r="C28" s="11">
        <v>5</v>
      </c>
      <c r="D28" s="14"/>
      <c r="E28" s="11">
        <v>84</v>
      </c>
      <c r="F28" s="14">
        <f t="shared" si="2"/>
        <v>6300</v>
      </c>
      <c r="G28" s="14"/>
      <c r="H28" s="14">
        <f>H27</f>
        <v>94.333333333333329</v>
      </c>
      <c r="I28" s="12">
        <f t="shared" si="0"/>
        <v>160.69420289854952</v>
      </c>
      <c r="J28" s="11"/>
    </row>
    <row r="29" spans="1:10" ht="15" customHeight="1" x14ac:dyDescent="0.25">
      <c r="A29" s="11" t="s">
        <v>15</v>
      </c>
      <c r="B29" s="31" t="s">
        <v>255</v>
      </c>
      <c r="C29" s="11">
        <v>5</v>
      </c>
      <c r="D29" s="14"/>
      <c r="E29" s="11">
        <v>7</v>
      </c>
      <c r="F29" s="14">
        <f t="shared" si="2"/>
        <v>525</v>
      </c>
      <c r="G29" s="14"/>
      <c r="H29" s="14">
        <f>H28</f>
        <v>94.333333333333329</v>
      </c>
      <c r="I29" s="12">
        <f t="shared" si="0"/>
        <v>-5614.3057971014505</v>
      </c>
      <c r="J29" s="11"/>
    </row>
    <row r="30" spans="1:10" ht="15" customHeight="1" x14ac:dyDescent="0.25">
      <c r="A30" s="9" t="s">
        <v>58</v>
      </c>
      <c r="B30" s="52" t="s">
        <v>119</v>
      </c>
      <c r="C30" s="9">
        <v>6</v>
      </c>
      <c r="D30" s="10">
        <v>9000</v>
      </c>
      <c r="E30" s="9"/>
      <c r="F30" s="10">
        <f t="shared" si="2"/>
        <v>9000</v>
      </c>
      <c r="G30" s="10">
        <v>1042</v>
      </c>
      <c r="H30" s="10">
        <f>G30/6</f>
        <v>173.66666666666666</v>
      </c>
      <c r="I30" s="10">
        <f t="shared" si="0"/>
        <v>2940.0275362318826</v>
      </c>
      <c r="J30" s="9"/>
    </row>
    <row r="31" spans="1:10" ht="15" customHeight="1" x14ac:dyDescent="0.25">
      <c r="A31" s="11" t="s">
        <v>48</v>
      </c>
      <c r="B31" s="31" t="s">
        <v>271</v>
      </c>
      <c r="C31" s="11">
        <v>6</v>
      </c>
      <c r="D31" s="14"/>
      <c r="E31" s="11">
        <v>98</v>
      </c>
      <c r="F31" s="14">
        <f t="shared" si="2"/>
        <v>7350</v>
      </c>
      <c r="G31" s="14"/>
      <c r="H31" s="14">
        <f>H30</f>
        <v>173.66666666666666</v>
      </c>
      <c r="I31" s="12">
        <f t="shared" si="0"/>
        <v>1290.0275362318835</v>
      </c>
      <c r="J31" s="11"/>
    </row>
    <row r="32" spans="1:10" ht="15" customHeight="1" x14ac:dyDescent="0.25">
      <c r="A32" s="11" t="s">
        <v>330</v>
      </c>
      <c r="B32" s="31" t="s">
        <v>145</v>
      </c>
      <c r="C32" s="11">
        <v>6</v>
      </c>
      <c r="D32" s="14"/>
      <c r="E32" s="11">
        <v>123</v>
      </c>
      <c r="F32" s="14">
        <f t="shared" si="2"/>
        <v>9225</v>
      </c>
      <c r="G32" s="14"/>
      <c r="H32" s="14">
        <f>H31</f>
        <v>173.66666666666666</v>
      </c>
      <c r="I32" s="12">
        <f t="shared" si="0"/>
        <v>3165.0275362318826</v>
      </c>
      <c r="J32" s="11"/>
    </row>
    <row r="33" spans="1:10" ht="15" customHeight="1" x14ac:dyDescent="0.25">
      <c r="A33" s="11" t="s">
        <v>187</v>
      </c>
      <c r="B33" s="31" t="s">
        <v>125</v>
      </c>
      <c r="C33" s="11">
        <v>6</v>
      </c>
      <c r="D33" s="14"/>
      <c r="E33" s="11">
        <v>8</v>
      </c>
      <c r="F33" s="14">
        <f t="shared" si="2"/>
        <v>600</v>
      </c>
      <c r="G33" s="14"/>
      <c r="H33" s="14">
        <f>H32</f>
        <v>173.66666666666666</v>
      </c>
      <c r="I33" s="12">
        <f t="shared" si="0"/>
        <v>-5459.9724637681165</v>
      </c>
      <c r="J33" s="11"/>
    </row>
    <row r="34" spans="1:10" ht="15" customHeight="1" x14ac:dyDescent="0.25">
      <c r="A34" s="27" t="s">
        <v>82</v>
      </c>
      <c r="B34" s="31" t="s">
        <v>142</v>
      </c>
      <c r="C34" s="11">
        <v>6</v>
      </c>
      <c r="D34" s="14"/>
      <c r="E34" s="11">
        <v>86</v>
      </c>
      <c r="F34" s="14">
        <f t="shared" si="2"/>
        <v>6450</v>
      </c>
      <c r="G34" s="14"/>
      <c r="H34" s="14">
        <f>H33</f>
        <v>173.66666666666666</v>
      </c>
      <c r="I34" s="12">
        <f t="shared" si="0"/>
        <v>390.02753623188346</v>
      </c>
      <c r="J34" s="11"/>
    </row>
    <row r="35" spans="1:10" ht="15" customHeight="1" x14ac:dyDescent="0.25">
      <c r="A35" s="11" t="s">
        <v>209</v>
      </c>
      <c r="B35" s="31" t="s">
        <v>160</v>
      </c>
      <c r="C35" s="11">
        <v>6</v>
      </c>
      <c r="D35" s="14"/>
      <c r="E35" s="11">
        <v>99</v>
      </c>
      <c r="F35" s="14">
        <f t="shared" si="2"/>
        <v>7425</v>
      </c>
      <c r="G35" s="14"/>
      <c r="H35" s="14">
        <f>H34</f>
        <v>173.66666666666666</v>
      </c>
      <c r="I35" s="12">
        <f t="shared" si="0"/>
        <v>1365.0275362318835</v>
      </c>
      <c r="J35" s="11"/>
    </row>
    <row r="36" spans="1:10" ht="15" customHeight="1" x14ac:dyDescent="0.25">
      <c r="A36" s="9" t="s">
        <v>369</v>
      </c>
      <c r="B36" s="52" t="s">
        <v>105</v>
      </c>
      <c r="C36" s="9">
        <v>7</v>
      </c>
      <c r="D36" s="10">
        <v>10000</v>
      </c>
      <c r="E36" s="9"/>
      <c r="F36" s="10">
        <f t="shared" si="2"/>
        <v>10000</v>
      </c>
      <c r="G36" s="10">
        <v>4847</v>
      </c>
      <c r="H36" s="10">
        <f>G36/5</f>
        <v>969.4</v>
      </c>
      <c r="I36" s="10">
        <f t="shared" ref="I36:I67" si="3">F36+H36-$I$97</f>
        <v>4735.7608695652161</v>
      </c>
      <c r="J36" s="9"/>
    </row>
    <row r="37" spans="1:10" ht="15" customHeight="1" x14ac:dyDescent="0.25">
      <c r="A37" s="27" t="s">
        <v>282</v>
      </c>
      <c r="B37" s="32">
        <v>39939</v>
      </c>
      <c r="C37" s="11">
        <v>7</v>
      </c>
      <c r="D37" s="14"/>
      <c r="E37" s="11">
        <v>46</v>
      </c>
      <c r="F37" s="14">
        <f t="shared" si="2"/>
        <v>3450</v>
      </c>
      <c r="G37" s="14"/>
      <c r="H37" s="14">
        <f>H36</f>
        <v>969.4</v>
      </c>
      <c r="I37" s="12">
        <f t="shared" si="3"/>
        <v>-1814.2391304347839</v>
      </c>
      <c r="J37" s="22"/>
    </row>
    <row r="38" spans="1:10" ht="15" customHeight="1" x14ac:dyDescent="0.25">
      <c r="A38" s="11" t="s">
        <v>195</v>
      </c>
      <c r="B38" s="31" t="s">
        <v>143</v>
      </c>
      <c r="C38" s="11">
        <v>7</v>
      </c>
      <c r="D38" s="14"/>
      <c r="E38" s="11">
        <v>74</v>
      </c>
      <c r="F38" s="14">
        <f t="shared" si="2"/>
        <v>5550</v>
      </c>
      <c r="G38" s="14"/>
      <c r="H38" s="14">
        <f>H37</f>
        <v>969.4</v>
      </c>
      <c r="I38" s="12">
        <f t="shared" si="3"/>
        <v>285.76086956521613</v>
      </c>
      <c r="J38" s="11"/>
    </row>
    <row r="39" spans="1:10" ht="15" customHeight="1" x14ac:dyDescent="0.25">
      <c r="A39" s="27" t="s">
        <v>362</v>
      </c>
      <c r="B39" s="32">
        <v>24859</v>
      </c>
      <c r="C39" s="11">
        <v>7</v>
      </c>
      <c r="D39" s="14"/>
      <c r="E39" s="11">
        <v>48</v>
      </c>
      <c r="F39" s="14">
        <f t="shared" si="2"/>
        <v>3600</v>
      </c>
      <c r="G39" s="14"/>
      <c r="H39" s="14">
        <f>H38</f>
        <v>969.4</v>
      </c>
      <c r="I39" s="12">
        <f t="shared" si="3"/>
        <v>-1664.2391304347839</v>
      </c>
      <c r="J39" s="22"/>
    </row>
    <row r="40" spans="1:10" ht="15" customHeight="1" x14ac:dyDescent="0.25">
      <c r="A40" s="11" t="s">
        <v>186</v>
      </c>
      <c r="B40" s="31" t="s">
        <v>264</v>
      </c>
      <c r="C40" s="11">
        <v>7</v>
      </c>
      <c r="D40" s="14"/>
      <c r="E40" s="11">
        <v>34</v>
      </c>
      <c r="F40" s="14">
        <f t="shared" si="2"/>
        <v>2550</v>
      </c>
      <c r="G40" s="14"/>
      <c r="H40" s="14">
        <f>H39</f>
        <v>969.4</v>
      </c>
      <c r="I40" s="12">
        <f t="shared" si="3"/>
        <v>-2714.2391304347834</v>
      </c>
      <c r="J40" s="11"/>
    </row>
    <row r="41" spans="1:10" ht="15" customHeight="1" x14ac:dyDescent="0.25">
      <c r="A41" s="44" t="s">
        <v>365</v>
      </c>
      <c r="B41" s="55">
        <v>45754</v>
      </c>
      <c r="C41" s="25">
        <v>7</v>
      </c>
      <c r="D41" s="13"/>
      <c r="E41" s="25"/>
      <c r="F41" s="13">
        <f t="shared" si="2"/>
        <v>0</v>
      </c>
      <c r="G41" s="13"/>
      <c r="H41" s="13">
        <f>G41/4</f>
        <v>0</v>
      </c>
      <c r="I41" s="30">
        <f t="shared" si="3"/>
        <v>-6233.6391304347835</v>
      </c>
      <c r="J41" s="45"/>
    </row>
    <row r="42" spans="1:10" ht="15" customHeight="1" x14ac:dyDescent="0.25">
      <c r="A42" s="9" t="s">
        <v>359</v>
      </c>
      <c r="B42" s="52">
        <v>11499</v>
      </c>
      <c r="C42" s="9">
        <v>8</v>
      </c>
      <c r="D42" s="10">
        <v>9000</v>
      </c>
      <c r="E42" s="9"/>
      <c r="F42" s="10">
        <f t="shared" si="2"/>
        <v>9000</v>
      </c>
      <c r="G42" s="10">
        <v>3792</v>
      </c>
      <c r="H42" s="10">
        <f>G42/6</f>
        <v>632</v>
      </c>
      <c r="I42" s="10">
        <f t="shared" si="3"/>
        <v>3398.3608695652165</v>
      </c>
      <c r="J42" s="9"/>
    </row>
    <row r="43" spans="1:10" ht="15" customHeight="1" x14ac:dyDescent="0.25">
      <c r="A43" s="27" t="s">
        <v>204</v>
      </c>
      <c r="B43" s="32">
        <v>11297</v>
      </c>
      <c r="C43" s="11">
        <v>8</v>
      </c>
      <c r="D43" s="14"/>
      <c r="E43" s="11">
        <v>42</v>
      </c>
      <c r="F43" s="14">
        <f t="shared" si="2"/>
        <v>3150</v>
      </c>
      <c r="G43" s="14"/>
      <c r="H43" s="14">
        <f>H42</f>
        <v>632</v>
      </c>
      <c r="I43" s="12">
        <f t="shared" si="3"/>
        <v>-2451.6391304347835</v>
      </c>
      <c r="J43" s="22"/>
    </row>
    <row r="44" spans="1:10" ht="15" customHeight="1" x14ac:dyDescent="0.25">
      <c r="A44" s="11" t="s">
        <v>208</v>
      </c>
      <c r="B44" s="31" t="s">
        <v>273</v>
      </c>
      <c r="C44" s="11">
        <v>8</v>
      </c>
      <c r="D44" s="14"/>
      <c r="E44" s="11">
        <v>60</v>
      </c>
      <c r="F44" s="14">
        <f t="shared" si="2"/>
        <v>4500</v>
      </c>
      <c r="G44" s="14"/>
      <c r="H44" s="14">
        <f>H43</f>
        <v>632</v>
      </c>
      <c r="I44" s="12">
        <f t="shared" si="3"/>
        <v>-1101.6391304347835</v>
      </c>
      <c r="J44" s="11"/>
    </row>
    <row r="45" spans="1:10" ht="15" customHeight="1" x14ac:dyDescent="0.25">
      <c r="A45" s="11" t="s">
        <v>201</v>
      </c>
      <c r="B45" s="31" t="s">
        <v>270</v>
      </c>
      <c r="C45" s="11">
        <v>8</v>
      </c>
      <c r="D45" s="14"/>
      <c r="E45" s="11">
        <v>44</v>
      </c>
      <c r="F45" s="14">
        <f t="shared" si="2"/>
        <v>3300</v>
      </c>
      <c r="G45" s="14"/>
      <c r="H45" s="14">
        <f>H44</f>
        <v>632</v>
      </c>
      <c r="I45" s="12">
        <f t="shared" si="3"/>
        <v>-2301.6391304347835</v>
      </c>
      <c r="J45" s="11"/>
    </row>
    <row r="46" spans="1:10" ht="15" customHeight="1" x14ac:dyDescent="0.25">
      <c r="A46" s="11" t="s">
        <v>364</v>
      </c>
      <c r="B46" s="31" t="s">
        <v>136</v>
      </c>
      <c r="C46" s="11">
        <v>8</v>
      </c>
      <c r="D46" s="14"/>
      <c r="E46" s="11">
        <v>62</v>
      </c>
      <c r="F46" s="14">
        <f t="shared" si="2"/>
        <v>4650</v>
      </c>
      <c r="G46" s="14"/>
      <c r="H46" s="14">
        <f>H45</f>
        <v>632</v>
      </c>
      <c r="I46" s="12">
        <f t="shared" si="3"/>
        <v>-951.63913043478351</v>
      </c>
      <c r="J46" s="11"/>
    </row>
    <row r="47" spans="1:10" ht="15" customHeight="1" x14ac:dyDescent="0.25">
      <c r="A47" s="27" t="s">
        <v>363</v>
      </c>
      <c r="B47" s="32">
        <v>45569</v>
      </c>
      <c r="C47" s="11">
        <v>8</v>
      </c>
      <c r="D47" s="14"/>
      <c r="E47" s="11">
        <v>17</v>
      </c>
      <c r="F47" s="14">
        <f t="shared" si="2"/>
        <v>1275</v>
      </c>
      <c r="G47" s="14"/>
      <c r="H47" s="14">
        <f>H46</f>
        <v>632</v>
      </c>
      <c r="I47" s="12">
        <f t="shared" si="3"/>
        <v>-4326.6391304347835</v>
      </c>
      <c r="J47" s="22"/>
    </row>
    <row r="48" spans="1:10" ht="15" customHeight="1" x14ac:dyDescent="0.25">
      <c r="A48" s="19" t="s">
        <v>19</v>
      </c>
      <c r="B48" s="56">
        <v>39265</v>
      </c>
      <c r="C48" s="9">
        <v>9</v>
      </c>
      <c r="D48" s="10">
        <v>10000</v>
      </c>
      <c r="E48" s="9"/>
      <c r="F48" s="10">
        <f t="shared" si="2"/>
        <v>10000</v>
      </c>
      <c r="G48" s="10">
        <v>3152</v>
      </c>
      <c r="H48" s="10">
        <f>G48/5</f>
        <v>630.4</v>
      </c>
      <c r="I48" s="10">
        <f t="shared" si="3"/>
        <v>4396.7608695652161</v>
      </c>
      <c r="J48" s="9"/>
    </row>
    <row r="49" spans="1:10" ht="15" customHeight="1" x14ac:dyDescent="0.25">
      <c r="A49" s="27" t="s">
        <v>351</v>
      </c>
      <c r="B49" s="31" t="s">
        <v>135</v>
      </c>
      <c r="C49" s="11">
        <v>9</v>
      </c>
      <c r="D49" s="14"/>
      <c r="E49" s="11">
        <v>44</v>
      </c>
      <c r="F49" s="14">
        <f t="shared" si="2"/>
        <v>3300</v>
      </c>
      <c r="G49" s="14"/>
      <c r="H49" s="14">
        <f>H48</f>
        <v>630.4</v>
      </c>
      <c r="I49" s="12">
        <f t="shared" si="3"/>
        <v>-2303.2391304347834</v>
      </c>
      <c r="J49" s="11"/>
    </row>
    <row r="50" spans="1:10" ht="15" customHeight="1" x14ac:dyDescent="0.25">
      <c r="A50" s="11" t="s">
        <v>288</v>
      </c>
      <c r="B50" s="31">
        <v>26320</v>
      </c>
      <c r="C50" s="11">
        <v>9</v>
      </c>
      <c r="D50" s="14"/>
      <c r="E50" s="11">
        <v>45</v>
      </c>
      <c r="F50" s="14">
        <f t="shared" si="2"/>
        <v>3375</v>
      </c>
      <c r="G50" s="14"/>
      <c r="H50" s="14">
        <f>H49</f>
        <v>630.4</v>
      </c>
      <c r="I50" s="12">
        <f t="shared" si="3"/>
        <v>-2228.2391304347834</v>
      </c>
      <c r="J50" s="11"/>
    </row>
    <row r="51" spans="1:10" ht="15" customHeight="1" x14ac:dyDescent="0.25">
      <c r="A51" s="11" t="s">
        <v>184</v>
      </c>
      <c r="B51" s="31" t="s">
        <v>263</v>
      </c>
      <c r="C51" s="16">
        <v>9</v>
      </c>
      <c r="D51" s="13"/>
      <c r="E51" s="16">
        <v>26</v>
      </c>
      <c r="F51" s="17">
        <f t="shared" si="2"/>
        <v>1950</v>
      </c>
      <c r="G51" s="13"/>
      <c r="H51" s="14">
        <f>H50</f>
        <v>630.4</v>
      </c>
      <c r="I51" s="12">
        <f t="shared" si="3"/>
        <v>-3653.2391304347834</v>
      </c>
      <c r="J51" s="25"/>
    </row>
    <row r="52" spans="1:10" ht="15" customHeight="1" x14ac:dyDescent="0.25">
      <c r="A52" s="27" t="s">
        <v>214</v>
      </c>
      <c r="B52" s="32">
        <v>3344</v>
      </c>
      <c r="C52" s="11">
        <v>9</v>
      </c>
      <c r="D52" s="14"/>
      <c r="E52" s="11">
        <v>17</v>
      </c>
      <c r="F52" s="14">
        <f t="shared" si="2"/>
        <v>1275</v>
      </c>
      <c r="G52" s="14"/>
      <c r="H52" s="14">
        <f>H51</f>
        <v>630.4</v>
      </c>
      <c r="I52" s="12">
        <f t="shared" si="3"/>
        <v>-4328.2391304347839</v>
      </c>
      <c r="J52" s="11"/>
    </row>
    <row r="53" spans="1:10" ht="15" customHeight="1" x14ac:dyDescent="0.25">
      <c r="A53" s="19" t="s">
        <v>212</v>
      </c>
      <c r="B53" s="52" t="s">
        <v>160</v>
      </c>
      <c r="C53" s="9">
        <v>10</v>
      </c>
      <c r="D53" s="10">
        <v>9000</v>
      </c>
      <c r="E53" s="9"/>
      <c r="F53" s="10">
        <f t="shared" si="2"/>
        <v>9000</v>
      </c>
      <c r="G53" s="10">
        <v>1787</v>
      </c>
      <c r="H53" s="10">
        <f>G53/6</f>
        <v>297.83333333333331</v>
      </c>
      <c r="I53" s="10">
        <f t="shared" si="3"/>
        <v>3064.1942028985504</v>
      </c>
      <c r="J53" s="9"/>
    </row>
    <row r="54" spans="1:10" ht="15" customHeight="1" x14ac:dyDescent="0.25">
      <c r="A54" s="27" t="s">
        <v>358</v>
      </c>
      <c r="B54" s="32">
        <v>11298</v>
      </c>
      <c r="C54" s="11">
        <v>10</v>
      </c>
      <c r="D54" s="14"/>
      <c r="E54" s="11">
        <v>28</v>
      </c>
      <c r="F54" s="14">
        <f t="shared" si="2"/>
        <v>2100</v>
      </c>
      <c r="G54" s="14"/>
      <c r="H54" s="14">
        <f>H53</f>
        <v>297.83333333333331</v>
      </c>
      <c r="I54" s="12">
        <f t="shared" si="3"/>
        <v>-3835.80579710145</v>
      </c>
      <c r="J54" s="22"/>
    </row>
    <row r="55" spans="1:10" ht="15" customHeight="1" x14ac:dyDescent="0.25">
      <c r="A55" s="11" t="s">
        <v>205</v>
      </c>
      <c r="B55" s="31" t="s">
        <v>272</v>
      </c>
      <c r="C55" s="11">
        <v>10</v>
      </c>
      <c r="D55" s="14"/>
      <c r="E55" s="11">
        <v>32</v>
      </c>
      <c r="F55" s="14">
        <f t="shared" si="2"/>
        <v>2400</v>
      </c>
      <c r="G55" s="14"/>
      <c r="H55" s="14">
        <f>H54</f>
        <v>297.83333333333331</v>
      </c>
      <c r="I55" s="12">
        <f t="shared" si="3"/>
        <v>-3535.80579710145</v>
      </c>
      <c r="J55" s="11"/>
    </row>
    <row r="56" spans="1:10" ht="15" customHeight="1" x14ac:dyDescent="0.25">
      <c r="A56" s="11" t="s">
        <v>74</v>
      </c>
      <c r="B56" s="31" t="s">
        <v>128</v>
      </c>
      <c r="C56" s="11">
        <v>10</v>
      </c>
      <c r="D56" s="14"/>
      <c r="E56" s="11">
        <v>50</v>
      </c>
      <c r="F56" s="14">
        <f t="shared" si="2"/>
        <v>3750</v>
      </c>
      <c r="G56" s="14"/>
      <c r="H56" s="14">
        <f>H55</f>
        <v>297.83333333333331</v>
      </c>
      <c r="I56" s="12">
        <f t="shared" si="3"/>
        <v>-2185.80579710145</v>
      </c>
      <c r="J56" s="11"/>
    </row>
    <row r="57" spans="1:10" ht="15" customHeight="1" x14ac:dyDescent="0.25">
      <c r="A57" s="11" t="s">
        <v>182</v>
      </c>
      <c r="B57" s="31" t="s">
        <v>261</v>
      </c>
      <c r="C57" s="11">
        <v>10</v>
      </c>
      <c r="D57" s="14"/>
      <c r="E57" s="11">
        <v>108</v>
      </c>
      <c r="F57" s="14">
        <f t="shared" si="2"/>
        <v>8100</v>
      </c>
      <c r="G57" s="14"/>
      <c r="H57" s="14">
        <f>H56</f>
        <v>297.83333333333331</v>
      </c>
      <c r="I57" s="12">
        <f t="shared" si="3"/>
        <v>2164.1942028985504</v>
      </c>
      <c r="J57" s="22"/>
    </row>
    <row r="58" spans="1:10" ht="15" customHeight="1" x14ac:dyDescent="0.25">
      <c r="A58" s="27" t="s">
        <v>53</v>
      </c>
      <c r="B58" s="32">
        <v>32650</v>
      </c>
      <c r="C58" s="11">
        <v>10</v>
      </c>
      <c r="D58" s="14"/>
      <c r="E58" s="11">
        <v>4</v>
      </c>
      <c r="F58" s="14">
        <f t="shared" ref="F58:F85" si="4">(E58*75)+D58</f>
        <v>300</v>
      </c>
      <c r="G58" s="14"/>
      <c r="H58" s="14">
        <f>H57</f>
        <v>297.83333333333331</v>
      </c>
      <c r="I58" s="12">
        <f t="shared" si="3"/>
        <v>-5635.8057971014505</v>
      </c>
      <c r="J58" s="22"/>
    </row>
    <row r="59" spans="1:10" ht="15" customHeight="1" x14ac:dyDescent="0.25">
      <c r="A59" s="19" t="s">
        <v>23</v>
      </c>
      <c r="B59" s="52" t="s">
        <v>131</v>
      </c>
      <c r="C59" s="9">
        <v>11</v>
      </c>
      <c r="D59" s="10">
        <v>10000</v>
      </c>
      <c r="E59" s="9"/>
      <c r="F59" s="10">
        <f t="shared" si="4"/>
        <v>10000</v>
      </c>
      <c r="G59" s="10">
        <v>2841</v>
      </c>
      <c r="H59" s="10">
        <f>G59/5</f>
        <v>568.20000000000005</v>
      </c>
      <c r="I59" s="10">
        <f t="shared" si="3"/>
        <v>4334.5608695652172</v>
      </c>
      <c r="J59" s="9"/>
    </row>
    <row r="60" spans="1:10" ht="15" customHeight="1" x14ac:dyDescent="0.25">
      <c r="A60" s="11" t="s">
        <v>328</v>
      </c>
      <c r="B60" s="31" t="s">
        <v>129</v>
      </c>
      <c r="C60" s="11">
        <v>11</v>
      </c>
      <c r="D60" s="14"/>
      <c r="E60" s="11">
        <v>28</v>
      </c>
      <c r="F60" s="14">
        <f t="shared" si="4"/>
        <v>2100</v>
      </c>
      <c r="G60" s="14"/>
      <c r="H60" s="14">
        <f>H59</f>
        <v>568.20000000000005</v>
      </c>
      <c r="I60" s="12">
        <f t="shared" si="3"/>
        <v>-3565.4391304347837</v>
      </c>
      <c r="J60" s="11"/>
    </row>
    <row r="61" spans="1:10" ht="15" customHeight="1" x14ac:dyDescent="0.25">
      <c r="A61" s="11" t="s">
        <v>189</v>
      </c>
      <c r="B61" s="31" t="s">
        <v>147</v>
      </c>
      <c r="C61" s="11">
        <v>11</v>
      </c>
      <c r="D61" s="14"/>
      <c r="E61" s="11">
        <v>9</v>
      </c>
      <c r="F61" s="14">
        <f t="shared" si="4"/>
        <v>675</v>
      </c>
      <c r="G61" s="14"/>
      <c r="H61" s="14">
        <f>H60</f>
        <v>568.20000000000005</v>
      </c>
      <c r="I61" s="12">
        <f t="shared" si="3"/>
        <v>-4990.4391304347837</v>
      </c>
      <c r="J61" s="11"/>
    </row>
    <row r="62" spans="1:10" ht="15" customHeight="1" x14ac:dyDescent="0.25">
      <c r="A62" s="11" t="s">
        <v>197</v>
      </c>
      <c r="B62" s="31" t="s">
        <v>139</v>
      </c>
      <c r="C62" s="11">
        <v>11</v>
      </c>
      <c r="D62" s="14"/>
      <c r="E62" s="11">
        <v>57</v>
      </c>
      <c r="F62" s="14">
        <f t="shared" si="4"/>
        <v>4275</v>
      </c>
      <c r="G62" s="14"/>
      <c r="H62" s="14">
        <f>H61</f>
        <v>568.20000000000005</v>
      </c>
      <c r="I62" s="12">
        <f t="shared" si="3"/>
        <v>-1390.4391304347837</v>
      </c>
      <c r="J62" s="11"/>
    </row>
    <row r="63" spans="1:10" ht="15" customHeight="1" x14ac:dyDescent="0.25">
      <c r="A63" s="11" t="s">
        <v>192</v>
      </c>
      <c r="B63" s="31" t="s">
        <v>137</v>
      </c>
      <c r="C63" s="11">
        <v>11</v>
      </c>
      <c r="D63" s="14"/>
      <c r="E63" s="11">
        <v>70</v>
      </c>
      <c r="F63" s="14">
        <f t="shared" si="4"/>
        <v>5250</v>
      </c>
      <c r="G63" s="14"/>
      <c r="H63" s="14">
        <f>H62</f>
        <v>568.20000000000005</v>
      </c>
      <c r="I63" s="12">
        <f t="shared" si="3"/>
        <v>-415.43913043478369</v>
      </c>
      <c r="J63" s="11"/>
    </row>
    <row r="64" spans="1:10" ht="15" customHeight="1" x14ac:dyDescent="0.25">
      <c r="A64" s="19" t="s">
        <v>94</v>
      </c>
      <c r="B64" s="52">
        <v>11378</v>
      </c>
      <c r="C64" s="9">
        <v>12</v>
      </c>
      <c r="D64" s="10">
        <v>10000</v>
      </c>
      <c r="E64" s="9"/>
      <c r="F64" s="10">
        <f t="shared" si="4"/>
        <v>10000</v>
      </c>
      <c r="G64" s="10">
        <v>4082</v>
      </c>
      <c r="H64" s="10">
        <f>G64/5</f>
        <v>816.4</v>
      </c>
      <c r="I64" s="10">
        <f t="shared" si="3"/>
        <v>4582.7608695652161</v>
      </c>
      <c r="J64" s="9"/>
    </row>
    <row r="65" spans="1:10" ht="15" customHeight="1" x14ac:dyDescent="0.25">
      <c r="A65" s="27" t="s">
        <v>55</v>
      </c>
      <c r="B65" s="31" t="s">
        <v>167</v>
      </c>
      <c r="C65" s="11">
        <v>12</v>
      </c>
      <c r="D65" s="14"/>
      <c r="E65" s="11">
        <v>42</v>
      </c>
      <c r="F65" s="14">
        <f t="shared" si="4"/>
        <v>3150</v>
      </c>
      <c r="G65" s="14"/>
      <c r="H65" s="14">
        <f>H64</f>
        <v>816.4</v>
      </c>
      <c r="I65" s="12">
        <f t="shared" si="3"/>
        <v>-2267.2391304347834</v>
      </c>
      <c r="J65" s="11"/>
    </row>
    <row r="66" spans="1:10" ht="15" customHeight="1" x14ac:dyDescent="0.25">
      <c r="A66" s="27" t="s">
        <v>43</v>
      </c>
      <c r="B66" s="31" t="s">
        <v>133</v>
      </c>
      <c r="C66" s="11">
        <v>12</v>
      </c>
      <c r="D66" s="14"/>
      <c r="E66" s="11">
        <v>46</v>
      </c>
      <c r="F66" s="14">
        <f t="shared" si="4"/>
        <v>3450</v>
      </c>
      <c r="G66" s="14"/>
      <c r="H66" s="14">
        <f>H65</f>
        <v>816.4</v>
      </c>
      <c r="I66" s="12">
        <f t="shared" si="3"/>
        <v>-1967.2391304347839</v>
      </c>
      <c r="J66" s="11"/>
    </row>
    <row r="67" spans="1:10" ht="15" customHeight="1" x14ac:dyDescent="0.25">
      <c r="A67" s="11" t="s">
        <v>193</v>
      </c>
      <c r="B67" s="31" t="s">
        <v>149</v>
      </c>
      <c r="C67" s="11">
        <v>12</v>
      </c>
      <c r="D67" s="14"/>
      <c r="E67" s="11">
        <v>25</v>
      </c>
      <c r="F67" s="14">
        <f t="shared" si="4"/>
        <v>1875</v>
      </c>
      <c r="G67" s="14"/>
      <c r="H67" s="14">
        <f>H66</f>
        <v>816.4</v>
      </c>
      <c r="I67" s="12">
        <f t="shared" si="3"/>
        <v>-3542.2391304347834</v>
      </c>
      <c r="J67" s="11"/>
    </row>
    <row r="68" spans="1:10" s="21" customFormat="1" ht="15" customHeight="1" x14ac:dyDescent="0.25">
      <c r="A68" s="11" t="s">
        <v>70</v>
      </c>
      <c r="B68" s="31" t="s">
        <v>121</v>
      </c>
      <c r="C68" s="11">
        <v>12</v>
      </c>
      <c r="D68" s="14"/>
      <c r="E68" s="11">
        <v>84</v>
      </c>
      <c r="F68" s="14">
        <f t="shared" si="4"/>
        <v>6300</v>
      </c>
      <c r="G68" s="14"/>
      <c r="H68" s="14">
        <f>H67</f>
        <v>816.4</v>
      </c>
      <c r="I68" s="12">
        <f t="shared" ref="I68:I95" si="5">F68+H68-$I$97</f>
        <v>882.76086956521613</v>
      </c>
      <c r="J68" s="11"/>
    </row>
    <row r="69" spans="1:10" ht="15" customHeight="1" x14ac:dyDescent="0.25">
      <c r="A69" s="9" t="s">
        <v>190</v>
      </c>
      <c r="B69" s="52" t="s">
        <v>265</v>
      </c>
      <c r="C69" s="9">
        <v>13</v>
      </c>
      <c r="D69" s="10">
        <v>6000</v>
      </c>
      <c r="E69" s="9"/>
      <c r="F69" s="10">
        <f t="shared" si="4"/>
        <v>6000</v>
      </c>
      <c r="G69" s="10">
        <v>2685</v>
      </c>
      <c r="H69" s="10">
        <f>G69/4</f>
        <v>671.25</v>
      </c>
      <c r="I69" s="10">
        <f t="shared" si="5"/>
        <v>437.61086956521649</v>
      </c>
      <c r="J69" s="9"/>
    </row>
    <row r="70" spans="1:10" ht="15" customHeight="1" x14ac:dyDescent="0.25">
      <c r="A70" s="27" t="s">
        <v>45</v>
      </c>
      <c r="B70" s="31" t="s">
        <v>127</v>
      </c>
      <c r="C70" s="11">
        <v>13</v>
      </c>
      <c r="D70" s="14"/>
      <c r="E70" s="11">
        <v>24</v>
      </c>
      <c r="F70" s="14">
        <f t="shared" si="4"/>
        <v>1800</v>
      </c>
      <c r="G70" s="14"/>
      <c r="H70" s="14">
        <f>H69</f>
        <v>671.25</v>
      </c>
      <c r="I70" s="12">
        <f t="shared" si="5"/>
        <v>-3762.3891304347835</v>
      </c>
      <c r="J70" s="11"/>
    </row>
    <row r="71" spans="1:10" ht="15" customHeight="1" x14ac:dyDescent="0.25">
      <c r="A71" s="11" t="s">
        <v>366</v>
      </c>
      <c r="B71" s="31" t="s">
        <v>110</v>
      </c>
      <c r="C71" s="11">
        <v>13</v>
      </c>
      <c r="D71" s="14"/>
      <c r="E71" s="11">
        <v>60</v>
      </c>
      <c r="F71" s="14">
        <f t="shared" si="4"/>
        <v>4500</v>
      </c>
      <c r="G71" s="14"/>
      <c r="H71" s="14">
        <f>H70</f>
        <v>671.25</v>
      </c>
      <c r="I71" s="12">
        <f t="shared" si="5"/>
        <v>-1062.3891304347835</v>
      </c>
      <c r="J71" s="11"/>
    </row>
    <row r="72" spans="1:10" s="21" customFormat="1" ht="15" customHeight="1" x14ac:dyDescent="0.25">
      <c r="A72" s="11" t="s">
        <v>191</v>
      </c>
      <c r="B72" s="32">
        <v>1382</v>
      </c>
      <c r="C72" s="11">
        <v>13</v>
      </c>
      <c r="D72" s="14"/>
      <c r="E72" s="11">
        <v>34</v>
      </c>
      <c r="F72" s="14">
        <f t="shared" si="4"/>
        <v>2550</v>
      </c>
      <c r="G72" s="14"/>
      <c r="H72" s="14">
        <f>H71</f>
        <v>671.25</v>
      </c>
      <c r="I72" s="12">
        <f t="shared" si="5"/>
        <v>-3012.3891304347835</v>
      </c>
      <c r="J72" s="22"/>
    </row>
    <row r="73" spans="1:10" ht="15" customHeight="1" x14ac:dyDescent="0.25">
      <c r="A73" s="9" t="s">
        <v>336</v>
      </c>
      <c r="B73" s="52">
        <v>2167</v>
      </c>
      <c r="C73" s="9">
        <v>14</v>
      </c>
      <c r="D73" s="10">
        <v>6000</v>
      </c>
      <c r="E73" s="9"/>
      <c r="F73" s="10">
        <f t="shared" si="4"/>
        <v>6000</v>
      </c>
      <c r="G73" s="10">
        <v>1081</v>
      </c>
      <c r="H73" s="10">
        <f>G73/5</f>
        <v>216.2</v>
      </c>
      <c r="I73" s="10">
        <f t="shared" si="5"/>
        <v>-17.439130434783692</v>
      </c>
      <c r="J73" s="9"/>
    </row>
    <row r="74" spans="1:10" s="21" customFormat="1" ht="15" customHeight="1" x14ac:dyDescent="0.25">
      <c r="A74" s="29" t="s">
        <v>211</v>
      </c>
      <c r="B74" s="31" t="s">
        <v>275</v>
      </c>
      <c r="C74" s="11">
        <v>14</v>
      </c>
      <c r="D74" s="14"/>
      <c r="E74" s="11">
        <v>41</v>
      </c>
      <c r="F74" s="14">
        <f t="shared" si="4"/>
        <v>3075</v>
      </c>
      <c r="G74" s="14"/>
      <c r="H74" s="14">
        <f>H73</f>
        <v>216.2</v>
      </c>
      <c r="I74" s="12">
        <f t="shared" si="5"/>
        <v>-2942.4391304347837</v>
      </c>
      <c r="J74" s="11"/>
    </row>
    <row r="75" spans="1:10" ht="15" customHeight="1" x14ac:dyDescent="0.25">
      <c r="A75" s="27" t="s">
        <v>199</v>
      </c>
      <c r="B75" s="32">
        <v>3344</v>
      </c>
      <c r="C75" s="11">
        <v>14</v>
      </c>
      <c r="D75" s="14"/>
      <c r="E75" s="11">
        <v>70</v>
      </c>
      <c r="F75" s="14">
        <f>(E75*75)+D75</f>
        <v>5250</v>
      </c>
      <c r="G75" s="14"/>
      <c r="H75" s="14">
        <f>H76</f>
        <v>216.2</v>
      </c>
      <c r="I75" s="12">
        <f t="shared" si="5"/>
        <v>-767.43913043478369</v>
      </c>
      <c r="J75" s="22"/>
    </row>
    <row r="76" spans="1:10" ht="15" customHeight="1" x14ac:dyDescent="0.25">
      <c r="A76" s="16" t="s">
        <v>88</v>
      </c>
      <c r="B76" s="34" t="s">
        <v>155</v>
      </c>
      <c r="C76" s="16">
        <v>14</v>
      </c>
      <c r="D76" s="17"/>
      <c r="E76" s="16">
        <v>65</v>
      </c>
      <c r="F76" s="17">
        <f>(E76*75)+D76</f>
        <v>4875</v>
      </c>
      <c r="G76" s="17"/>
      <c r="H76" s="17">
        <f>H74</f>
        <v>216.2</v>
      </c>
      <c r="I76" s="62">
        <f t="shared" si="5"/>
        <v>-1142.4391304347837</v>
      </c>
      <c r="J76" s="11"/>
    </row>
    <row r="77" spans="1:10" s="21" customFormat="1" ht="15" customHeight="1" x14ac:dyDescent="0.25">
      <c r="A77" s="19" t="s">
        <v>98</v>
      </c>
      <c r="B77" s="56">
        <v>28212</v>
      </c>
      <c r="C77" s="9">
        <v>15</v>
      </c>
      <c r="D77" s="10">
        <v>9000</v>
      </c>
      <c r="E77" s="9"/>
      <c r="F77" s="10">
        <f t="shared" si="4"/>
        <v>9000</v>
      </c>
      <c r="G77" s="10">
        <v>1164</v>
      </c>
      <c r="H77" s="10">
        <f>G77/6</f>
        <v>194</v>
      </c>
      <c r="I77" s="10">
        <f t="shared" si="5"/>
        <v>2960.3608695652165</v>
      </c>
      <c r="J77" s="9"/>
    </row>
    <row r="78" spans="1:10" ht="15" customHeight="1" x14ac:dyDescent="0.25">
      <c r="A78" s="11" t="s">
        <v>367</v>
      </c>
      <c r="B78" s="31" t="s">
        <v>268</v>
      </c>
      <c r="C78" s="11">
        <v>15</v>
      </c>
      <c r="D78" s="14"/>
      <c r="E78" s="11">
        <v>4</v>
      </c>
      <c r="F78" s="14">
        <f t="shared" si="4"/>
        <v>300</v>
      </c>
      <c r="G78" s="14"/>
      <c r="H78" s="14">
        <f>H77</f>
        <v>194</v>
      </c>
      <c r="I78" s="12">
        <f t="shared" si="5"/>
        <v>-5739.6391304347835</v>
      </c>
      <c r="J78" s="11"/>
    </row>
    <row r="79" spans="1:10" ht="15" customHeight="1" x14ac:dyDescent="0.25">
      <c r="A79" s="11" t="s">
        <v>200</v>
      </c>
      <c r="B79" s="31" t="s">
        <v>263</v>
      </c>
      <c r="C79" s="11">
        <v>15</v>
      </c>
      <c r="D79" s="14"/>
      <c r="E79" s="11">
        <v>60</v>
      </c>
      <c r="F79" s="14">
        <f t="shared" si="4"/>
        <v>4500</v>
      </c>
      <c r="G79" s="14"/>
      <c r="H79" s="14">
        <f>H78</f>
        <v>194</v>
      </c>
      <c r="I79" s="12">
        <f t="shared" si="5"/>
        <v>-1539.6391304347835</v>
      </c>
      <c r="J79" s="11"/>
    </row>
    <row r="80" spans="1:10" ht="15" customHeight="1" x14ac:dyDescent="0.25">
      <c r="A80" s="11" t="s">
        <v>238</v>
      </c>
      <c r="B80" s="31" t="s">
        <v>147</v>
      </c>
      <c r="C80" s="11">
        <v>15</v>
      </c>
      <c r="D80" s="14"/>
      <c r="E80" s="11">
        <v>53</v>
      </c>
      <c r="F80" s="14">
        <f t="shared" si="4"/>
        <v>3975</v>
      </c>
      <c r="G80" s="14"/>
      <c r="H80" s="14">
        <f>H79</f>
        <v>194</v>
      </c>
      <c r="I80" s="12">
        <f t="shared" si="5"/>
        <v>-2064.6391304347835</v>
      </c>
      <c r="J80" s="11"/>
    </row>
    <row r="81" spans="1:12" s="21" customFormat="1" ht="15" customHeight="1" x14ac:dyDescent="0.25">
      <c r="A81" s="11" t="s">
        <v>80</v>
      </c>
      <c r="B81" s="31" t="s">
        <v>139</v>
      </c>
      <c r="C81" s="11">
        <v>15</v>
      </c>
      <c r="D81" s="14"/>
      <c r="E81" s="11">
        <v>15</v>
      </c>
      <c r="F81" s="14">
        <f t="shared" si="4"/>
        <v>1125</v>
      </c>
      <c r="G81" s="14"/>
      <c r="H81" s="14">
        <f>H80</f>
        <v>194</v>
      </c>
      <c r="I81" s="12">
        <f t="shared" si="5"/>
        <v>-4914.6391304347835</v>
      </c>
      <c r="J81" s="11"/>
    </row>
    <row r="82" spans="1:12" s="21" customFormat="1" ht="15" customHeight="1" x14ac:dyDescent="0.25">
      <c r="A82" s="11" t="s">
        <v>26</v>
      </c>
      <c r="B82" s="31" t="s">
        <v>159</v>
      </c>
      <c r="C82" s="11">
        <v>15</v>
      </c>
      <c r="D82" s="14"/>
      <c r="E82" s="11">
        <v>105</v>
      </c>
      <c r="F82" s="14">
        <f t="shared" si="4"/>
        <v>7875</v>
      </c>
      <c r="G82" s="14"/>
      <c r="H82" s="14">
        <f>H81</f>
        <v>194</v>
      </c>
      <c r="I82" s="12">
        <f t="shared" si="5"/>
        <v>1835.3608695652165</v>
      </c>
      <c r="J82" s="11"/>
    </row>
    <row r="83" spans="1:12" ht="15" customHeight="1" x14ac:dyDescent="0.25">
      <c r="A83" s="19" t="s">
        <v>52</v>
      </c>
      <c r="B83" s="56">
        <v>11353</v>
      </c>
      <c r="C83" s="9">
        <v>16</v>
      </c>
      <c r="D83" s="10">
        <v>9000</v>
      </c>
      <c r="E83" s="9"/>
      <c r="F83" s="10">
        <f t="shared" si="4"/>
        <v>9000</v>
      </c>
      <c r="G83" s="10">
        <v>4355</v>
      </c>
      <c r="H83" s="10">
        <f>G83/6</f>
        <v>725.83333333333337</v>
      </c>
      <c r="I83" s="10">
        <f t="shared" si="5"/>
        <v>3492.1942028985504</v>
      </c>
      <c r="J83" s="9"/>
    </row>
    <row r="84" spans="1:12" ht="15" customHeight="1" x14ac:dyDescent="0.25">
      <c r="A84" s="11" t="s">
        <v>46</v>
      </c>
      <c r="B84" s="31">
        <v>28899</v>
      </c>
      <c r="C84" s="11">
        <v>16</v>
      </c>
      <c r="D84" s="14"/>
      <c r="E84" s="11">
        <v>108</v>
      </c>
      <c r="F84" s="14">
        <f t="shared" si="4"/>
        <v>8100</v>
      </c>
      <c r="G84" s="14"/>
      <c r="H84" s="14">
        <f>H83</f>
        <v>725.83333333333337</v>
      </c>
      <c r="I84" s="12">
        <f t="shared" si="5"/>
        <v>2592.1942028985504</v>
      </c>
      <c r="J84" s="22"/>
    </row>
    <row r="85" spans="1:12" ht="15" customHeight="1" x14ac:dyDescent="0.25">
      <c r="A85" s="27" t="s">
        <v>50</v>
      </c>
      <c r="B85" s="31" t="s">
        <v>116</v>
      </c>
      <c r="C85" s="11">
        <v>16</v>
      </c>
      <c r="D85" s="14"/>
      <c r="E85" s="11">
        <v>10</v>
      </c>
      <c r="F85" s="14">
        <f t="shared" si="4"/>
        <v>750</v>
      </c>
      <c r="G85" s="14"/>
      <c r="H85" s="14">
        <f>H84</f>
        <v>725.83333333333337</v>
      </c>
      <c r="I85" s="12">
        <f t="shared" si="5"/>
        <v>-4757.8057971014496</v>
      </c>
      <c r="J85" s="11"/>
    </row>
    <row r="86" spans="1:12" s="21" customFormat="1" ht="15" customHeight="1" x14ac:dyDescent="0.25">
      <c r="A86" s="27" t="s">
        <v>85</v>
      </c>
      <c r="B86" s="31" t="s">
        <v>150</v>
      </c>
      <c r="C86" s="11">
        <v>16</v>
      </c>
      <c r="D86" s="14"/>
      <c r="E86" s="11">
        <v>64</v>
      </c>
      <c r="F86" s="14">
        <f t="shared" ref="F86:F95" si="6">(E86*75)+D86</f>
        <v>4800</v>
      </c>
      <c r="G86" s="14"/>
      <c r="H86" s="14">
        <f>H85</f>
        <v>725.83333333333337</v>
      </c>
      <c r="I86" s="12">
        <f t="shared" si="5"/>
        <v>-707.80579710145048</v>
      </c>
      <c r="J86" s="11"/>
    </row>
    <row r="87" spans="1:12" s="21" customFormat="1" ht="15" customHeight="1" x14ac:dyDescent="0.25">
      <c r="A87" s="27" t="s">
        <v>37</v>
      </c>
      <c r="B87" s="31" t="s">
        <v>134</v>
      </c>
      <c r="C87" s="11">
        <v>16</v>
      </c>
      <c r="D87" s="14"/>
      <c r="E87" s="11">
        <v>56</v>
      </c>
      <c r="F87" s="14">
        <f t="shared" si="6"/>
        <v>4200</v>
      </c>
      <c r="G87" s="14"/>
      <c r="H87" s="14">
        <f>H86</f>
        <v>725.83333333333337</v>
      </c>
      <c r="I87" s="12">
        <f t="shared" si="5"/>
        <v>-1307.8057971014505</v>
      </c>
      <c r="J87" s="11"/>
    </row>
    <row r="88" spans="1:12" ht="15" customHeight="1" x14ac:dyDescent="0.25">
      <c r="A88" s="11" t="s">
        <v>202</v>
      </c>
      <c r="B88" s="31" t="s">
        <v>137</v>
      </c>
      <c r="C88" s="11">
        <v>16</v>
      </c>
      <c r="D88" s="14"/>
      <c r="E88" s="11">
        <v>11</v>
      </c>
      <c r="F88" s="14">
        <f t="shared" si="6"/>
        <v>825</v>
      </c>
      <c r="G88" s="14"/>
      <c r="H88" s="14">
        <f>H86</f>
        <v>725.83333333333337</v>
      </c>
      <c r="I88" s="12">
        <f t="shared" si="5"/>
        <v>-4682.8057971014496</v>
      </c>
      <c r="J88" s="11"/>
    </row>
    <row r="89" spans="1:12" ht="15" customHeight="1" x14ac:dyDescent="0.25">
      <c r="A89" s="19" t="s">
        <v>56</v>
      </c>
      <c r="B89" s="52" t="s">
        <v>162</v>
      </c>
      <c r="C89" s="9">
        <v>17</v>
      </c>
      <c r="D89" s="10">
        <v>9000</v>
      </c>
      <c r="E89" s="9"/>
      <c r="F89" s="10">
        <f t="shared" si="6"/>
        <v>9000</v>
      </c>
      <c r="G89" s="10">
        <v>3383</v>
      </c>
      <c r="H89" s="10">
        <f>G89/6</f>
        <v>563.83333333333337</v>
      </c>
      <c r="I89" s="10">
        <f t="shared" si="5"/>
        <v>3330.1942028985504</v>
      </c>
      <c r="J89" s="9"/>
    </row>
    <row r="90" spans="1:12" ht="15" customHeight="1" x14ac:dyDescent="0.25">
      <c r="A90" s="27" t="s">
        <v>317</v>
      </c>
      <c r="B90" s="31" t="s">
        <v>145</v>
      </c>
      <c r="C90" s="11">
        <v>17</v>
      </c>
      <c r="D90" s="14"/>
      <c r="E90" s="11">
        <v>11</v>
      </c>
      <c r="F90" s="14">
        <f t="shared" si="6"/>
        <v>825</v>
      </c>
      <c r="G90" s="14"/>
      <c r="H90" s="14">
        <f>H89</f>
        <v>563.83333333333337</v>
      </c>
      <c r="I90" s="12">
        <f t="shared" si="5"/>
        <v>-4844.8057971014496</v>
      </c>
      <c r="J90" s="11"/>
    </row>
    <row r="91" spans="1:12" s="21" customFormat="1" ht="15" customHeight="1" x14ac:dyDescent="0.25">
      <c r="A91" s="11" t="s">
        <v>203</v>
      </c>
      <c r="B91" s="31" t="s">
        <v>149</v>
      </c>
      <c r="C91" s="11">
        <v>17</v>
      </c>
      <c r="D91" s="14"/>
      <c r="E91" s="11">
        <v>45</v>
      </c>
      <c r="F91" s="14">
        <f t="shared" si="6"/>
        <v>3375</v>
      </c>
      <c r="G91" s="14"/>
      <c r="H91" s="14">
        <f>H90</f>
        <v>563.83333333333337</v>
      </c>
      <c r="I91" s="12">
        <f t="shared" si="5"/>
        <v>-2294.80579710145</v>
      </c>
      <c r="J91" s="11"/>
    </row>
    <row r="92" spans="1:12" ht="15" customHeight="1" x14ac:dyDescent="0.25">
      <c r="A92" s="11" t="s">
        <v>73</v>
      </c>
      <c r="B92" s="31">
        <v>11276</v>
      </c>
      <c r="C92" s="11">
        <v>17</v>
      </c>
      <c r="D92" s="14"/>
      <c r="E92" s="11">
        <v>42</v>
      </c>
      <c r="F92" s="14">
        <f t="shared" si="6"/>
        <v>3150</v>
      </c>
      <c r="G92" s="14"/>
      <c r="H92" s="14">
        <f>H91</f>
        <v>563.83333333333337</v>
      </c>
      <c r="I92" s="12">
        <f t="shared" si="5"/>
        <v>-2519.80579710145</v>
      </c>
      <c r="J92" s="11"/>
    </row>
    <row r="93" spans="1:12" ht="15" customHeight="1" x14ac:dyDescent="0.25">
      <c r="A93" s="11" t="s">
        <v>61</v>
      </c>
      <c r="B93" s="31" t="s">
        <v>112</v>
      </c>
      <c r="C93" s="11">
        <v>17</v>
      </c>
      <c r="D93" s="14"/>
      <c r="E93" s="11">
        <v>112</v>
      </c>
      <c r="F93" s="14">
        <f t="shared" si="6"/>
        <v>8400</v>
      </c>
      <c r="G93" s="14"/>
      <c r="H93" s="14">
        <f>H92</f>
        <v>563.83333333333337</v>
      </c>
      <c r="I93" s="12">
        <f t="shared" si="5"/>
        <v>2730.1942028985504</v>
      </c>
      <c r="J93" s="11"/>
    </row>
    <row r="94" spans="1:12" ht="15" customHeight="1" x14ac:dyDescent="0.25">
      <c r="A94" s="11" t="s">
        <v>403</v>
      </c>
      <c r="B94" s="31">
        <v>31064</v>
      </c>
      <c r="C94" s="11">
        <v>17</v>
      </c>
      <c r="D94" s="14"/>
      <c r="E94" s="11">
        <v>23</v>
      </c>
      <c r="F94" s="14">
        <f t="shared" si="6"/>
        <v>1725</v>
      </c>
      <c r="G94" s="14"/>
      <c r="H94" s="14">
        <f>H93</f>
        <v>563.83333333333337</v>
      </c>
      <c r="I94" s="12">
        <f t="shared" si="5"/>
        <v>-3944.80579710145</v>
      </c>
      <c r="J94" s="11"/>
    </row>
    <row r="95" spans="1:12" ht="15" customHeight="1" x14ac:dyDescent="0.25">
      <c r="A95" s="25" t="s">
        <v>368</v>
      </c>
      <c r="B95" s="46" t="s">
        <v>136</v>
      </c>
      <c r="C95" s="25">
        <v>17</v>
      </c>
      <c r="D95" s="13"/>
      <c r="E95" s="25"/>
      <c r="F95" s="13">
        <f t="shared" si="6"/>
        <v>0</v>
      </c>
      <c r="G95" s="13"/>
      <c r="H95" s="13">
        <v>0</v>
      </c>
      <c r="I95" s="30">
        <f t="shared" si="5"/>
        <v>-6233.6391304347835</v>
      </c>
      <c r="J95" s="25"/>
      <c r="L95" s="3"/>
    </row>
    <row r="96" spans="1:12" ht="15" customHeight="1" x14ac:dyDescent="0.25">
      <c r="A96" s="5"/>
      <c r="B96" s="5"/>
      <c r="C96" s="5"/>
      <c r="D96" s="6"/>
      <c r="E96" s="5"/>
      <c r="F96" s="6">
        <f>SUM(F4:F95)</f>
        <v>524675</v>
      </c>
      <c r="G96" s="6"/>
      <c r="H96" s="6">
        <f>SUM(H4:H95)</f>
        <v>48819.800000000025</v>
      </c>
      <c r="I96" s="6">
        <f>F96+H96</f>
        <v>573494.80000000005</v>
      </c>
      <c r="J96" s="6"/>
    </row>
    <row r="97" spans="1:10" ht="15" customHeight="1" x14ac:dyDescent="0.25">
      <c r="A97" s="5"/>
      <c r="B97" s="5"/>
      <c r="C97" s="5"/>
      <c r="D97" s="6"/>
      <c r="E97" s="5"/>
      <c r="F97" s="6"/>
      <c r="G97" s="6"/>
      <c r="H97" s="8" t="s">
        <v>60</v>
      </c>
      <c r="I97" s="6">
        <f>I96/(COUNTIF(A4:A95,"*"))</f>
        <v>6233.6391304347835</v>
      </c>
      <c r="J97" s="5"/>
    </row>
  </sheetData>
  <autoFilter ref="A3:J75" xr:uid="{6F474B58-787A-4D45-B02F-A5A27401A210}">
    <sortState xmlns:xlrd2="http://schemas.microsoft.com/office/spreadsheetml/2017/richdata2" ref="A4:J119">
      <sortCondition ref="C3:C75"/>
    </sortState>
  </autoFilter>
  <conditionalFormatting sqref="I56 I60 I47:I48 I51 I63 I67 I69 I74 I4:I21 I28 I32:I34 I30 I38:I40 I36 I42:I43 I82 I77 I23:I24">
    <cfRule type="cellIs" dxfId="91" priority="100" operator="lessThan">
      <formula>0</formula>
    </cfRule>
  </conditionalFormatting>
  <conditionalFormatting sqref="I22">
    <cfRule type="cellIs" dxfId="90" priority="82" operator="lessThan">
      <formula>0</formula>
    </cfRule>
  </conditionalFormatting>
  <conditionalFormatting sqref="I25">
    <cfRule type="cellIs" dxfId="89" priority="81" operator="lessThan">
      <formula>0</formula>
    </cfRule>
  </conditionalFormatting>
  <conditionalFormatting sqref="I27">
    <cfRule type="cellIs" dxfId="88" priority="80" operator="lessThan">
      <formula>0</formula>
    </cfRule>
  </conditionalFormatting>
  <conditionalFormatting sqref="I29">
    <cfRule type="cellIs" dxfId="87" priority="79" operator="lessThan">
      <formula>0</formula>
    </cfRule>
  </conditionalFormatting>
  <conditionalFormatting sqref="I31">
    <cfRule type="cellIs" dxfId="86" priority="76" operator="lessThan">
      <formula>0</formula>
    </cfRule>
  </conditionalFormatting>
  <conditionalFormatting sqref="I35">
    <cfRule type="cellIs" dxfId="85" priority="74" operator="lessThan">
      <formula>0</formula>
    </cfRule>
  </conditionalFormatting>
  <conditionalFormatting sqref="I41">
    <cfRule type="cellIs" dxfId="84" priority="70" operator="lessThan">
      <formula>0</formula>
    </cfRule>
  </conditionalFormatting>
  <conditionalFormatting sqref="I44:I45">
    <cfRule type="cellIs" dxfId="83" priority="69" operator="lessThan">
      <formula>0</formula>
    </cfRule>
  </conditionalFormatting>
  <conditionalFormatting sqref="I46">
    <cfRule type="cellIs" dxfId="82" priority="68" operator="lessThan">
      <formula>0</formula>
    </cfRule>
  </conditionalFormatting>
  <conditionalFormatting sqref="I49">
    <cfRule type="cellIs" dxfId="81" priority="67" operator="lessThan">
      <formula>0</formula>
    </cfRule>
  </conditionalFormatting>
  <conditionalFormatting sqref="I52">
    <cfRule type="cellIs" dxfId="80" priority="65" operator="lessThan">
      <formula>0</formula>
    </cfRule>
  </conditionalFormatting>
  <conditionalFormatting sqref="I54">
    <cfRule type="cellIs" dxfId="79" priority="64" operator="lessThan">
      <formula>0</formula>
    </cfRule>
  </conditionalFormatting>
  <conditionalFormatting sqref="I55">
    <cfRule type="cellIs" dxfId="78" priority="63" operator="lessThan">
      <formula>0</formula>
    </cfRule>
  </conditionalFormatting>
  <conditionalFormatting sqref="I57">
    <cfRule type="cellIs" dxfId="77" priority="62" operator="lessThan">
      <formula>0</formula>
    </cfRule>
  </conditionalFormatting>
  <conditionalFormatting sqref="I58">
    <cfRule type="cellIs" dxfId="76" priority="61" operator="lessThan">
      <formula>0</formula>
    </cfRule>
  </conditionalFormatting>
  <conditionalFormatting sqref="I53">
    <cfRule type="cellIs" dxfId="75" priority="60" operator="lessThan">
      <formula>0</formula>
    </cfRule>
  </conditionalFormatting>
  <conditionalFormatting sqref="I59">
    <cfRule type="cellIs" dxfId="74" priority="58" operator="lessThan">
      <formula>0</formula>
    </cfRule>
  </conditionalFormatting>
  <conditionalFormatting sqref="I61">
    <cfRule type="cellIs" dxfId="73" priority="57" operator="lessThan">
      <formula>0</formula>
    </cfRule>
  </conditionalFormatting>
  <conditionalFormatting sqref="I62">
    <cfRule type="cellIs" dxfId="72" priority="56" operator="lessThan">
      <formula>0</formula>
    </cfRule>
  </conditionalFormatting>
  <conditionalFormatting sqref="I65">
    <cfRule type="cellIs" dxfId="71" priority="54" operator="lessThan">
      <formula>0</formula>
    </cfRule>
  </conditionalFormatting>
  <conditionalFormatting sqref="I66">
    <cfRule type="cellIs" dxfId="70" priority="53" operator="lessThan">
      <formula>0</formula>
    </cfRule>
  </conditionalFormatting>
  <conditionalFormatting sqref="I68">
    <cfRule type="cellIs" dxfId="69" priority="52" operator="lessThan">
      <formula>0</formula>
    </cfRule>
  </conditionalFormatting>
  <conditionalFormatting sqref="I70">
    <cfRule type="cellIs" dxfId="68" priority="51" operator="lessThan">
      <formula>0</formula>
    </cfRule>
  </conditionalFormatting>
  <conditionalFormatting sqref="I71">
    <cfRule type="cellIs" dxfId="67" priority="49" operator="lessThan">
      <formula>0</formula>
    </cfRule>
  </conditionalFormatting>
  <conditionalFormatting sqref="I72">
    <cfRule type="cellIs" dxfId="66" priority="48" operator="lessThan">
      <formula>0</formula>
    </cfRule>
  </conditionalFormatting>
  <conditionalFormatting sqref="I76">
    <cfRule type="cellIs" dxfId="65" priority="46" operator="lessThan">
      <formula>0</formula>
    </cfRule>
  </conditionalFormatting>
  <conditionalFormatting sqref="I75">
    <cfRule type="cellIs" dxfId="64" priority="45" operator="lessThan">
      <formula>0</formula>
    </cfRule>
  </conditionalFormatting>
  <conditionalFormatting sqref="I79">
    <cfRule type="cellIs" dxfId="63" priority="43" operator="lessThan">
      <formula>0</formula>
    </cfRule>
  </conditionalFormatting>
  <conditionalFormatting sqref="I81">
    <cfRule type="cellIs" dxfId="62" priority="41" operator="lessThan">
      <formula>0</formula>
    </cfRule>
  </conditionalFormatting>
  <conditionalFormatting sqref="I84">
    <cfRule type="cellIs" dxfId="61" priority="40" operator="lessThan">
      <formula>0</formula>
    </cfRule>
  </conditionalFormatting>
  <conditionalFormatting sqref="I83">
    <cfRule type="cellIs" dxfId="60" priority="38" operator="lessThan">
      <formula>0</formula>
    </cfRule>
  </conditionalFormatting>
  <conditionalFormatting sqref="I85">
    <cfRule type="cellIs" dxfId="59" priority="37" operator="lessThan">
      <formula>0</formula>
    </cfRule>
  </conditionalFormatting>
  <conditionalFormatting sqref="I88">
    <cfRule type="cellIs" dxfId="58" priority="36" operator="lessThan">
      <formula>0</formula>
    </cfRule>
  </conditionalFormatting>
  <conditionalFormatting sqref="I90">
    <cfRule type="cellIs" dxfId="57" priority="35" operator="lessThan">
      <formula>0</formula>
    </cfRule>
  </conditionalFormatting>
  <conditionalFormatting sqref="I91">
    <cfRule type="cellIs" dxfId="56" priority="34" operator="lessThan">
      <formula>0</formula>
    </cfRule>
  </conditionalFormatting>
  <conditionalFormatting sqref="I89">
    <cfRule type="cellIs" dxfId="55" priority="33" operator="lessThan">
      <formula>0</formula>
    </cfRule>
  </conditionalFormatting>
  <conditionalFormatting sqref="I93">
    <cfRule type="cellIs" dxfId="54" priority="32" operator="lessThan">
      <formula>0</formula>
    </cfRule>
  </conditionalFormatting>
  <conditionalFormatting sqref="I78">
    <cfRule type="cellIs" dxfId="53" priority="14" operator="lessThan">
      <formula>0</formula>
    </cfRule>
  </conditionalFormatting>
  <conditionalFormatting sqref="I86:I87">
    <cfRule type="cellIs" dxfId="52" priority="12" operator="lessThan">
      <formula>0</formula>
    </cfRule>
  </conditionalFormatting>
  <conditionalFormatting sqref="I26">
    <cfRule type="cellIs" dxfId="51" priority="11" operator="lessThan">
      <formula>0</formula>
    </cfRule>
  </conditionalFormatting>
  <conditionalFormatting sqref="I37">
    <cfRule type="cellIs" dxfId="50" priority="10" operator="lessThan">
      <formula>0</formula>
    </cfRule>
  </conditionalFormatting>
  <conditionalFormatting sqref="I50">
    <cfRule type="cellIs" dxfId="49" priority="9" operator="lessThan">
      <formula>0</formula>
    </cfRule>
  </conditionalFormatting>
  <conditionalFormatting sqref="I64">
    <cfRule type="cellIs" dxfId="48" priority="8" operator="lessThan">
      <formula>0</formula>
    </cfRule>
  </conditionalFormatting>
  <conditionalFormatting sqref="I73">
    <cfRule type="cellIs" dxfId="47" priority="7" operator="lessThan">
      <formula>0</formula>
    </cfRule>
  </conditionalFormatting>
  <conditionalFormatting sqref="I80">
    <cfRule type="cellIs" dxfId="46" priority="4" operator="lessThan">
      <formula>0</formula>
    </cfRule>
  </conditionalFormatting>
  <conditionalFormatting sqref="I92">
    <cfRule type="cellIs" dxfId="45" priority="3" operator="lessThan">
      <formula>0</formula>
    </cfRule>
  </conditionalFormatting>
  <conditionalFormatting sqref="I95">
    <cfRule type="cellIs" dxfId="44" priority="2" operator="lessThan">
      <formula>0</formula>
    </cfRule>
  </conditionalFormatting>
  <conditionalFormatting sqref="I94">
    <cfRule type="cellIs" dxfId="43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61E1-55D5-C74F-AD30-99B8C4FD5B2D}">
  <dimension ref="A1:M96"/>
  <sheetViews>
    <sheetView topLeftCell="A10" zoomScale="92" zoomScaleNormal="100" workbookViewId="0">
      <selection activeCell="H40" sqref="H40"/>
    </sheetView>
  </sheetViews>
  <sheetFormatPr defaultColWidth="8.85546875" defaultRowHeight="15" customHeight="1" x14ac:dyDescent="0.25"/>
  <cols>
    <col min="1" max="1" width="20.140625" style="2" customWidth="1"/>
    <col min="2" max="2" width="14.7109375" style="2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1.570312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7" t="s">
        <v>312</v>
      </c>
      <c r="J1" s="15"/>
    </row>
    <row r="2" spans="1:10" ht="15" customHeight="1" x14ac:dyDescent="0.25">
      <c r="A2" s="1"/>
      <c r="B2" s="1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1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0" ht="15" customHeight="1" x14ac:dyDescent="0.25">
      <c r="A4" s="9" t="s">
        <v>31</v>
      </c>
      <c r="B4" s="23" t="s">
        <v>109</v>
      </c>
      <c r="C4" s="49">
        <v>1</v>
      </c>
      <c r="D4" s="50">
        <v>3000</v>
      </c>
      <c r="E4" s="49"/>
      <c r="F4" s="50">
        <f t="shared" ref="F4:F27" si="0">(E4*75)+D4</f>
        <v>3000</v>
      </c>
      <c r="G4" s="50">
        <v>952</v>
      </c>
      <c r="H4" s="50">
        <f>G4/3</f>
        <v>317.33333333333331</v>
      </c>
      <c r="I4" s="10">
        <f t="shared" ref="I4:I35" si="1">F4+H4-$I$96</f>
        <v>-1756.2820512820513</v>
      </c>
      <c r="J4" s="9"/>
    </row>
    <row r="5" spans="1:10" ht="15" customHeight="1" x14ac:dyDescent="0.25">
      <c r="A5" s="11" t="s">
        <v>315</v>
      </c>
      <c r="B5" s="24" t="s">
        <v>156</v>
      </c>
      <c r="C5" s="16">
        <v>1</v>
      </c>
      <c r="D5" s="17"/>
      <c r="E5" s="16">
        <v>72</v>
      </c>
      <c r="F5" s="17">
        <f t="shared" si="0"/>
        <v>5400</v>
      </c>
      <c r="G5" s="17"/>
      <c r="H5" s="17">
        <f>H4</f>
        <v>317.33333333333331</v>
      </c>
      <c r="I5" s="12">
        <f t="shared" si="1"/>
        <v>643.71794871794827</v>
      </c>
      <c r="J5" s="11"/>
    </row>
    <row r="6" spans="1:10" ht="15" customHeight="1" x14ac:dyDescent="0.25">
      <c r="A6" s="11" t="s">
        <v>374</v>
      </c>
      <c r="B6" s="24" t="s">
        <v>264</v>
      </c>
      <c r="C6" s="16">
        <v>1</v>
      </c>
      <c r="D6" s="17"/>
      <c r="E6" s="16">
        <v>32</v>
      </c>
      <c r="F6" s="17">
        <f t="shared" si="0"/>
        <v>2400</v>
      </c>
      <c r="G6" s="17"/>
      <c r="H6" s="17">
        <f>H5</f>
        <v>317.33333333333331</v>
      </c>
      <c r="I6" s="12">
        <f t="shared" si="1"/>
        <v>-2356.2820512820513</v>
      </c>
      <c r="J6" s="11"/>
    </row>
    <row r="7" spans="1:10" ht="15" customHeight="1" x14ac:dyDescent="0.25">
      <c r="A7" s="9" t="s">
        <v>230</v>
      </c>
      <c r="B7" s="23" t="s">
        <v>106</v>
      </c>
      <c r="C7" s="49">
        <v>2</v>
      </c>
      <c r="D7" s="50">
        <v>3000</v>
      </c>
      <c r="E7" s="49"/>
      <c r="F7" s="50">
        <f t="shared" si="0"/>
        <v>3000</v>
      </c>
      <c r="G7" s="50">
        <v>227</v>
      </c>
      <c r="H7" s="50">
        <f>G7/3</f>
        <v>75.666666666666671</v>
      </c>
      <c r="I7" s="10">
        <f t="shared" si="1"/>
        <v>-1997.9487179487182</v>
      </c>
      <c r="J7" s="9"/>
    </row>
    <row r="8" spans="1:10" ht="15" customHeight="1" x14ac:dyDescent="0.25">
      <c r="A8" s="11" t="s">
        <v>172</v>
      </c>
      <c r="B8" s="24" t="s">
        <v>153</v>
      </c>
      <c r="C8" s="16">
        <v>2</v>
      </c>
      <c r="D8" s="17"/>
      <c r="E8" s="16">
        <v>46</v>
      </c>
      <c r="F8" s="17">
        <f t="shared" si="0"/>
        <v>3450</v>
      </c>
      <c r="G8" s="17"/>
      <c r="H8" s="17">
        <f>H7</f>
        <v>75.666666666666671</v>
      </c>
      <c r="I8" s="12">
        <f t="shared" si="1"/>
        <v>-1547.9487179487182</v>
      </c>
      <c r="J8" s="11"/>
    </row>
    <row r="9" spans="1:10" ht="15" customHeight="1" x14ac:dyDescent="0.25">
      <c r="A9" s="11" t="s">
        <v>63</v>
      </c>
      <c r="B9" s="24" t="s">
        <v>103</v>
      </c>
      <c r="C9" s="16">
        <v>2</v>
      </c>
      <c r="D9" s="17"/>
      <c r="E9" s="16">
        <v>2</v>
      </c>
      <c r="F9" s="17">
        <f t="shared" si="0"/>
        <v>150</v>
      </c>
      <c r="G9" s="17"/>
      <c r="H9" s="17">
        <f>H8</f>
        <v>75.666666666666671</v>
      </c>
      <c r="I9" s="12">
        <f t="shared" si="1"/>
        <v>-4847.9487179487178</v>
      </c>
      <c r="J9" s="11"/>
    </row>
    <row r="10" spans="1:10" ht="15" customHeight="1" x14ac:dyDescent="0.25">
      <c r="A10" s="9" t="s">
        <v>370</v>
      </c>
      <c r="B10" s="52">
        <v>25645</v>
      </c>
      <c r="C10" s="49">
        <v>3</v>
      </c>
      <c r="D10" s="50">
        <v>3000</v>
      </c>
      <c r="E10" s="49"/>
      <c r="F10" s="50">
        <f t="shared" si="0"/>
        <v>3000</v>
      </c>
      <c r="G10" s="50">
        <v>529</v>
      </c>
      <c r="H10" s="50">
        <f>G10/3</f>
        <v>176.33333333333334</v>
      </c>
      <c r="I10" s="10">
        <f t="shared" si="1"/>
        <v>-1897.2820512820513</v>
      </c>
      <c r="J10" s="9"/>
    </row>
    <row r="11" spans="1:10" ht="15" customHeight="1" x14ac:dyDescent="0.25">
      <c r="A11" s="11" t="s">
        <v>87</v>
      </c>
      <c r="B11" s="24" t="s">
        <v>151</v>
      </c>
      <c r="C11" s="16">
        <v>3</v>
      </c>
      <c r="D11" s="17"/>
      <c r="E11" s="16">
        <v>40</v>
      </c>
      <c r="F11" s="17">
        <f t="shared" si="0"/>
        <v>3000</v>
      </c>
      <c r="G11" s="17"/>
      <c r="H11" s="17">
        <f>H10</f>
        <v>176.33333333333334</v>
      </c>
      <c r="I11" s="12">
        <f t="shared" si="1"/>
        <v>-1897.2820512820513</v>
      </c>
      <c r="J11" s="11"/>
    </row>
    <row r="12" spans="1:10" ht="15" customHeight="1" x14ac:dyDescent="0.25">
      <c r="A12" s="37" t="s">
        <v>21</v>
      </c>
      <c r="B12" s="24" t="s">
        <v>107</v>
      </c>
      <c r="C12" s="16">
        <v>3</v>
      </c>
      <c r="D12" s="17"/>
      <c r="E12" s="16">
        <v>20</v>
      </c>
      <c r="F12" s="17">
        <f t="shared" si="0"/>
        <v>1500</v>
      </c>
      <c r="G12" s="17"/>
      <c r="H12" s="17">
        <f>H11</f>
        <v>176.33333333333334</v>
      </c>
      <c r="I12" s="12">
        <f t="shared" si="1"/>
        <v>-3397.2820512820517</v>
      </c>
      <c r="J12" s="22"/>
    </row>
    <row r="13" spans="1:10" ht="15" customHeight="1" x14ac:dyDescent="0.25">
      <c r="A13" s="25" t="s">
        <v>308</v>
      </c>
      <c r="B13" s="46">
        <v>55178</v>
      </c>
      <c r="C13" s="25">
        <v>3</v>
      </c>
      <c r="D13" s="13"/>
      <c r="E13" s="25"/>
      <c r="F13" s="13">
        <f t="shared" si="0"/>
        <v>0</v>
      </c>
      <c r="G13" s="13"/>
      <c r="H13" s="13">
        <f>G13/4</f>
        <v>0</v>
      </c>
      <c r="I13" s="30">
        <f t="shared" si="1"/>
        <v>-5073.6153846153848</v>
      </c>
      <c r="J13" s="25"/>
    </row>
    <row r="14" spans="1:10" ht="15" customHeight="1" x14ac:dyDescent="0.25">
      <c r="A14" s="9" t="s">
        <v>372</v>
      </c>
      <c r="B14" s="52">
        <v>36455</v>
      </c>
      <c r="C14" s="49">
        <v>4</v>
      </c>
      <c r="D14" s="50">
        <v>6000</v>
      </c>
      <c r="E14" s="49"/>
      <c r="F14" s="50">
        <f t="shared" si="0"/>
        <v>6000</v>
      </c>
      <c r="G14" s="50">
        <v>2332</v>
      </c>
      <c r="H14" s="50">
        <f>G14/4</f>
        <v>583</v>
      </c>
      <c r="I14" s="10">
        <f t="shared" si="1"/>
        <v>1509.3846153846152</v>
      </c>
      <c r="J14" s="9"/>
    </row>
    <row r="15" spans="1:10" ht="15" customHeight="1" x14ac:dyDescent="0.25">
      <c r="A15" s="36" t="s">
        <v>30</v>
      </c>
      <c r="B15" s="24" t="s">
        <v>105</v>
      </c>
      <c r="C15" s="16">
        <v>4</v>
      </c>
      <c r="D15" s="17"/>
      <c r="E15" s="16">
        <v>20</v>
      </c>
      <c r="F15" s="17">
        <f t="shared" si="0"/>
        <v>1500</v>
      </c>
      <c r="G15" s="17"/>
      <c r="H15" s="17">
        <f>H14</f>
        <v>583</v>
      </c>
      <c r="I15" s="12">
        <f t="shared" si="1"/>
        <v>-2990.6153846153848</v>
      </c>
      <c r="J15" s="22"/>
    </row>
    <row r="16" spans="1:10" ht="15" customHeight="1" x14ac:dyDescent="0.25">
      <c r="A16" s="16" t="s">
        <v>22</v>
      </c>
      <c r="B16" s="24" t="s">
        <v>117</v>
      </c>
      <c r="C16" s="16">
        <v>4</v>
      </c>
      <c r="D16" s="17"/>
      <c r="E16" s="16">
        <v>46</v>
      </c>
      <c r="F16" s="17">
        <f t="shared" si="0"/>
        <v>3450</v>
      </c>
      <c r="G16" s="17"/>
      <c r="H16" s="17">
        <f>H15</f>
        <v>583</v>
      </c>
      <c r="I16" s="12">
        <f t="shared" si="1"/>
        <v>-1040.6153846153848</v>
      </c>
      <c r="J16" s="22"/>
    </row>
    <row r="17" spans="1:10" ht="15" customHeight="1" x14ac:dyDescent="0.25">
      <c r="A17" s="11" t="s">
        <v>70</v>
      </c>
      <c r="B17" s="24" t="s">
        <v>121</v>
      </c>
      <c r="C17" s="16">
        <v>4</v>
      </c>
      <c r="D17" s="17"/>
      <c r="E17" s="16">
        <v>29</v>
      </c>
      <c r="F17" s="17">
        <f t="shared" si="0"/>
        <v>2175</v>
      </c>
      <c r="G17" s="17"/>
      <c r="H17" s="17">
        <f>H16</f>
        <v>583</v>
      </c>
      <c r="I17" s="12">
        <f t="shared" si="1"/>
        <v>-2315.6153846153848</v>
      </c>
      <c r="J17" s="11"/>
    </row>
    <row r="18" spans="1:10" ht="15" customHeight="1" x14ac:dyDescent="0.25">
      <c r="A18" s="9" t="s">
        <v>313</v>
      </c>
      <c r="B18" s="23" t="s">
        <v>301</v>
      </c>
      <c r="C18" s="49">
        <v>5</v>
      </c>
      <c r="D18" s="50">
        <v>6000</v>
      </c>
      <c r="E18" s="49"/>
      <c r="F18" s="50">
        <f t="shared" si="0"/>
        <v>6000</v>
      </c>
      <c r="G18" s="50">
        <v>653</v>
      </c>
      <c r="H18" s="50">
        <f>G18/4</f>
        <v>163.25</v>
      </c>
      <c r="I18" s="10">
        <f t="shared" si="1"/>
        <v>1089.6346153846152</v>
      </c>
      <c r="J18" s="47"/>
    </row>
    <row r="19" spans="1:10" ht="15" customHeight="1" x14ac:dyDescent="0.25">
      <c r="A19" s="11" t="s">
        <v>231</v>
      </c>
      <c r="B19" s="31">
        <v>41467</v>
      </c>
      <c r="C19" s="16">
        <v>5</v>
      </c>
      <c r="D19" s="17"/>
      <c r="E19" s="16">
        <v>46</v>
      </c>
      <c r="F19" s="17">
        <f t="shared" si="0"/>
        <v>3450</v>
      </c>
      <c r="G19" s="17"/>
      <c r="H19" s="17">
        <f>H18</f>
        <v>163.25</v>
      </c>
      <c r="I19" s="12">
        <f t="shared" si="1"/>
        <v>-1460.3653846153848</v>
      </c>
      <c r="J19" s="11"/>
    </row>
    <row r="20" spans="1:10" ht="15" customHeight="1" x14ac:dyDescent="0.25">
      <c r="A20" s="35" t="s">
        <v>19</v>
      </c>
      <c r="B20" s="34">
        <v>39265</v>
      </c>
      <c r="C20" s="16">
        <v>5</v>
      </c>
      <c r="D20" s="17"/>
      <c r="E20" s="16">
        <v>91</v>
      </c>
      <c r="F20" s="17">
        <f t="shared" si="0"/>
        <v>6825</v>
      </c>
      <c r="G20" s="17"/>
      <c r="H20" s="17">
        <f>H19</f>
        <v>163.25</v>
      </c>
      <c r="I20" s="12">
        <f t="shared" si="1"/>
        <v>1914.6346153846152</v>
      </c>
      <c r="J20" s="51"/>
    </row>
    <row r="21" spans="1:10" ht="15" customHeight="1" x14ac:dyDescent="0.25">
      <c r="A21" s="16" t="s">
        <v>61</v>
      </c>
      <c r="B21" s="24" t="s">
        <v>112</v>
      </c>
      <c r="C21" s="16">
        <v>5</v>
      </c>
      <c r="D21" s="17"/>
      <c r="E21" s="16">
        <v>6</v>
      </c>
      <c r="F21" s="17">
        <f t="shared" si="0"/>
        <v>450</v>
      </c>
      <c r="G21" s="17"/>
      <c r="H21" s="17">
        <f>H20</f>
        <v>163.25</v>
      </c>
      <c r="I21" s="12">
        <f t="shared" si="1"/>
        <v>-4460.3653846153848</v>
      </c>
      <c r="J21" s="22"/>
    </row>
    <row r="22" spans="1:10" ht="15" customHeight="1" x14ac:dyDescent="0.25">
      <c r="A22" s="9" t="s">
        <v>16</v>
      </c>
      <c r="B22" s="23" t="s">
        <v>157</v>
      </c>
      <c r="C22" s="49">
        <v>6</v>
      </c>
      <c r="D22" s="50">
        <v>6000</v>
      </c>
      <c r="E22" s="49"/>
      <c r="F22" s="50">
        <f t="shared" si="0"/>
        <v>6000</v>
      </c>
      <c r="G22" s="50">
        <v>480</v>
      </c>
      <c r="H22" s="50">
        <f>G22/4</f>
        <v>120</v>
      </c>
      <c r="I22" s="10">
        <f t="shared" si="1"/>
        <v>1046.3846153846152</v>
      </c>
      <c r="J22" s="9"/>
    </row>
    <row r="23" spans="1:10" ht="15" customHeight="1" x14ac:dyDescent="0.25">
      <c r="A23" s="11" t="s">
        <v>373</v>
      </c>
      <c r="B23" s="24" t="s">
        <v>264</v>
      </c>
      <c r="C23" s="16">
        <v>6</v>
      </c>
      <c r="D23" s="17"/>
      <c r="E23" s="16">
        <v>20</v>
      </c>
      <c r="F23" s="17">
        <f t="shared" si="0"/>
        <v>1500</v>
      </c>
      <c r="G23" s="17"/>
      <c r="H23" s="17">
        <f>H22</f>
        <v>120</v>
      </c>
      <c r="I23" s="12">
        <f t="shared" si="1"/>
        <v>-3453.6153846153848</v>
      </c>
      <c r="J23" s="11"/>
    </row>
    <row r="24" spans="1:10" ht="15" customHeight="1" x14ac:dyDescent="0.25">
      <c r="A24" s="11" t="s">
        <v>23</v>
      </c>
      <c r="B24" s="24" t="s">
        <v>131</v>
      </c>
      <c r="C24" s="16">
        <v>6</v>
      </c>
      <c r="D24" s="17"/>
      <c r="E24" s="16">
        <v>92</v>
      </c>
      <c r="F24" s="17">
        <f t="shared" si="0"/>
        <v>6900</v>
      </c>
      <c r="G24" s="17"/>
      <c r="H24" s="17">
        <f>H23</f>
        <v>120</v>
      </c>
      <c r="I24" s="12">
        <f t="shared" si="1"/>
        <v>1946.3846153846152</v>
      </c>
      <c r="J24" s="11"/>
    </row>
    <row r="25" spans="1:10" ht="15" customHeight="1" x14ac:dyDescent="0.25">
      <c r="A25" s="11" t="s">
        <v>49</v>
      </c>
      <c r="B25" s="24" t="s">
        <v>113</v>
      </c>
      <c r="C25" s="16">
        <v>6</v>
      </c>
      <c r="D25" s="17"/>
      <c r="E25" s="16">
        <v>3</v>
      </c>
      <c r="F25" s="17">
        <f t="shared" si="0"/>
        <v>225</v>
      </c>
      <c r="G25" s="17"/>
      <c r="H25" s="17">
        <f>H24</f>
        <v>120</v>
      </c>
      <c r="I25" s="12">
        <f t="shared" si="1"/>
        <v>-4728.6153846153848</v>
      </c>
      <c r="J25" s="11"/>
    </row>
    <row r="26" spans="1:10" ht="15" customHeight="1" x14ac:dyDescent="0.25">
      <c r="A26" s="9" t="s">
        <v>171</v>
      </c>
      <c r="B26" s="52">
        <v>40516</v>
      </c>
      <c r="C26" s="49">
        <v>7</v>
      </c>
      <c r="D26" s="50">
        <v>3000</v>
      </c>
      <c r="E26" s="49"/>
      <c r="F26" s="50">
        <f t="shared" si="0"/>
        <v>3000</v>
      </c>
      <c r="G26" s="50">
        <v>957</v>
      </c>
      <c r="H26" s="50">
        <f>G26/3</f>
        <v>319</v>
      </c>
      <c r="I26" s="10">
        <f t="shared" si="1"/>
        <v>-1754.6153846153848</v>
      </c>
      <c r="J26" s="9"/>
    </row>
    <row r="27" spans="1:10" ht="15" customHeight="1" x14ac:dyDescent="0.25">
      <c r="A27" s="11" t="s">
        <v>178</v>
      </c>
      <c r="B27" s="24" t="s">
        <v>258</v>
      </c>
      <c r="C27" s="16">
        <v>7</v>
      </c>
      <c r="D27" s="17"/>
      <c r="E27" s="16">
        <v>180</v>
      </c>
      <c r="F27" s="17">
        <f t="shared" si="0"/>
        <v>13500</v>
      </c>
      <c r="G27" s="17"/>
      <c r="H27" s="17">
        <f>H26</f>
        <v>319</v>
      </c>
      <c r="I27" s="12">
        <f t="shared" si="1"/>
        <v>8745.3846153846152</v>
      </c>
      <c r="J27" s="11"/>
    </row>
    <row r="28" spans="1:10" ht="15" customHeight="1" x14ac:dyDescent="0.25">
      <c r="A28" s="11" t="s">
        <v>182</v>
      </c>
      <c r="B28" s="24" t="s">
        <v>261</v>
      </c>
      <c r="C28" s="16">
        <v>7</v>
      </c>
      <c r="D28" s="17"/>
      <c r="E28" s="16">
        <v>180</v>
      </c>
      <c r="F28" s="17">
        <f>(E28*150)+D28</f>
        <v>27000</v>
      </c>
      <c r="G28" s="17"/>
      <c r="H28" s="17">
        <f>H27</f>
        <v>319</v>
      </c>
      <c r="I28" s="12">
        <f t="shared" si="1"/>
        <v>22245.384615384617</v>
      </c>
      <c r="J28" s="11"/>
    </row>
    <row r="29" spans="1:10" ht="15" customHeight="1" x14ac:dyDescent="0.25">
      <c r="A29" s="9" t="s">
        <v>39</v>
      </c>
      <c r="B29" s="23" t="s">
        <v>154</v>
      </c>
      <c r="C29" s="49">
        <v>8</v>
      </c>
      <c r="D29" s="50">
        <v>6000</v>
      </c>
      <c r="E29" s="49"/>
      <c r="F29" s="50">
        <f>(E29*75)+D29</f>
        <v>6000</v>
      </c>
      <c r="G29" s="50">
        <v>1447</v>
      </c>
      <c r="H29" s="50">
        <f>G29/4</f>
        <v>361.75</v>
      </c>
      <c r="I29" s="10">
        <f t="shared" si="1"/>
        <v>1288.1346153846152</v>
      </c>
      <c r="J29" s="9"/>
    </row>
    <row r="30" spans="1:10" ht="15" customHeight="1" x14ac:dyDescent="0.25">
      <c r="A30" s="11" t="s">
        <v>193</v>
      </c>
      <c r="B30" s="24" t="s">
        <v>149</v>
      </c>
      <c r="C30" s="16">
        <v>8</v>
      </c>
      <c r="D30" s="17"/>
      <c r="E30" s="16">
        <v>92</v>
      </c>
      <c r="F30" s="17">
        <f>(E30*75)+D30</f>
        <v>6900</v>
      </c>
      <c r="G30" s="17"/>
      <c r="H30" s="17">
        <f>H29</f>
        <v>361.75</v>
      </c>
      <c r="I30" s="12">
        <f t="shared" si="1"/>
        <v>2188.1346153846152</v>
      </c>
      <c r="J30" s="11"/>
    </row>
    <row r="31" spans="1:10" ht="15" customHeight="1" x14ac:dyDescent="0.25">
      <c r="A31" s="11" t="s">
        <v>181</v>
      </c>
      <c r="B31" s="24" t="s">
        <v>260</v>
      </c>
      <c r="C31" s="16">
        <v>8</v>
      </c>
      <c r="D31" s="17"/>
      <c r="E31" s="16">
        <v>248</v>
      </c>
      <c r="F31" s="17">
        <f>(E31*150)+D31</f>
        <v>37200</v>
      </c>
      <c r="G31" s="17"/>
      <c r="H31" s="17">
        <f>H30</f>
        <v>361.75</v>
      </c>
      <c r="I31" s="12">
        <f t="shared" si="1"/>
        <v>32488.134615384617</v>
      </c>
      <c r="J31" s="25"/>
    </row>
    <row r="32" spans="1:10" ht="15" customHeight="1" x14ac:dyDescent="0.25">
      <c r="A32" s="11" t="s">
        <v>187</v>
      </c>
      <c r="B32" s="24" t="s">
        <v>125</v>
      </c>
      <c r="C32" s="16">
        <v>8</v>
      </c>
      <c r="D32" s="17"/>
      <c r="E32" s="16">
        <v>5</v>
      </c>
      <c r="F32" s="17">
        <f t="shared" ref="F32:F63" si="2">(E32*75)+D32</f>
        <v>375</v>
      </c>
      <c r="G32" s="17"/>
      <c r="H32" s="17">
        <f>H31</f>
        <v>361.75</v>
      </c>
      <c r="I32" s="12">
        <f t="shared" si="1"/>
        <v>-4336.8653846153848</v>
      </c>
      <c r="J32" s="11"/>
    </row>
    <row r="33" spans="1:10" ht="15" customHeight="1" x14ac:dyDescent="0.25">
      <c r="A33" s="9" t="s">
        <v>74</v>
      </c>
      <c r="B33" s="23" t="s">
        <v>128</v>
      </c>
      <c r="C33" s="49">
        <v>9</v>
      </c>
      <c r="D33" s="50">
        <v>6000</v>
      </c>
      <c r="E33" s="49"/>
      <c r="F33" s="50">
        <f t="shared" si="2"/>
        <v>6000</v>
      </c>
      <c r="G33" s="50">
        <v>392</v>
      </c>
      <c r="H33" s="50">
        <f>G33/4</f>
        <v>98</v>
      </c>
      <c r="I33" s="10">
        <f t="shared" si="1"/>
        <v>1024.3846153846152</v>
      </c>
      <c r="J33" s="9"/>
    </row>
    <row r="34" spans="1:10" ht="15" customHeight="1" x14ac:dyDescent="0.25">
      <c r="A34" s="37" t="s">
        <v>206</v>
      </c>
      <c r="B34" s="24" t="s">
        <v>276</v>
      </c>
      <c r="C34" s="16">
        <v>9</v>
      </c>
      <c r="D34" s="17"/>
      <c r="E34" s="16">
        <v>56</v>
      </c>
      <c r="F34" s="17">
        <f t="shared" si="2"/>
        <v>4200</v>
      </c>
      <c r="G34" s="17"/>
      <c r="H34" s="17">
        <f>H33</f>
        <v>98</v>
      </c>
      <c r="I34" s="12">
        <f t="shared" si="1"/>
        <v>-775.61538461538476</v>
      </c>
      <c r="J34" s="22"/>
    </row>
    <row r="35" spans="1:10" ht="15" customHeight="1" x14ac:dyDescent="0.25">
      <c r="A35" s="16" t="s">
        <v>211</v>
      </c>
      <c r="B35" s="31">
        <v>23792</v>
      </c>
      <c r="C35" s="16">
        <v>9</v>
      </c>
      <c r="D35" s="17"/>
      <c r="E35" s="16">
        <v>5</v>
      </c>
      <c r="F35" s="17">
        <f t="shared" si="2"/>
        <v>375</v>
      </c>
      <c r="G35" s="17"/>
      <c r="H35" s="17">
        <f>H34</f>
        <v>98</v>
      </c>
      <c r="I35" s="12">
        <f t="shared" si="1"/>
        <v>-4600.6153846153848</v>
      </c>
      <c r="J35" s="22"/>
    </row>
    <row r="36" spans="1:10" ht="15" customHeight="1" x14ac:dyDescent="0.25">
      <c r="A36" s="16" t="s">
        <v>232</v>
      </c>
      <c r="B36" s="34">
        <v>11557</v>
      </c>
      <c r="C36" s="16">
        <v>9</v>
      </c>
      <c r="D36" s="17"/>
      <c r="E36" s="16">
        <v>72</v>
      </c>
      <c r="F36" s="17">
        <f t="shared" si="2"/>
        <v>5400</v>
      </c>
      <c r="G36" s="17"/>
      <c r="H36" s="17">
        <f>H35</f>
        <v>98</v>
      </c>
      <c r="I36" s="12">
        <f t="shared" ref="I36:I67" si="3">F36+H36-$I$96</f>
        <v>424.38461538461524</v>
      </c>
      <c r="J36" s="45"/>
    </row>
    <row r="37" spans="1:10" ht="15" customHeight="1" x14ac:dyDescent="0.25">
      <c r="A37" s="49" t="s">
        <v>375</v>
      </c>
      <c r="B37" s="52">
        <v>37242</v>
      </c>
      <c r="C37" s="49">
        <v>10</v>
      </c>
      <c r="D37" s="50">
        <v>6000</v>
      </c>
      <c r="E37" s="49"/>
      <c r="F37" s="50">
        <f t="shared" si="2"/>
        <v>6000</v>
      </c>
      <c r="G37" s="50">
        <v>6020</v>
      </c>
      <c r="H37" s="50">
        <f>G37/4</f>
        <v>1505</v>
      </c>
      <c r="I37" s="10">
        <f t="shared" si="3"/>
        <v>2431.3846153846152</v>
      </c>
      <c r="J37" s="9"/>
    </row>
    <row r="38" spans="1:10" ht="15" customHeight="1" x14ac:dyDescent="0.25">
      <c r="A38" s="11" t="s">
        <v>65</v>
      </c>
      <c r="B38" s="31">
        <v>39622</v>
      </c>
      <c r="C38" s="16">
        <v>10</v>
      </c>
      <c r="D38" s="17"/>
      <c r="E38" s="16">
        <v>98</v>
      </c>
      <c r="F38" s="17">
        <f t="shared" si="2"/>
        <v>7350</v>
      </c>
      <c r="G38" s="17"/>
      <c r="H38" s="17">
        <f>H37</f>
        <v>1505</v>
      </c>
      <c r="I38" s="12">
        <f t="shared" si="3"/>
        <v>3781.3846153846152</v>
      </c>
      <c r="J38" s="11"/>
    </row>
    <row r="39" spans="1:10" ht="15" customHeight="1" x14ac:dyDescent="0.25">
      <c r="A39" s="11" t="s">
        <v>88</v>
      </c>
      <c r="B39" s="24" t="s">
        <v>155</v>
      </c>
      <c r="C39" s="16">
        <v>10</v>
      </c>
      <c r="D39" s="17"/>
      <c r="E39" s="16">
        <v>130</v>
      </c>
      <c r="F39" s="17">
        <f t="shared" si="2"/>
        <v>9750</v>
      </c>
      <c r="G39" s="17"/>
      <c r="H39" s="17">
        <f>H38</f>
        <v>1505</v>
      </c>
      <c r="I39" s="12">
        <f t="shared" si="3"/>
        <v>6181.3846153846152</v>
      </c>
      <c r="J39" s="11"/>
    </row>
    <row r="40" spans="1:10" ht="15" customHeight="1" x14ac:dyDescent="0.25">
      <c r="A40" s="37" t="s">
        <v>66</v>
      </c>
      <c r="B40" s="31">
        <v>21402</v>
      </c>
      <c r="C40" s="16">
        <v>10</v>
      </c>
      <c r="D40" s="17"/>
      <c r="E40" s="16">
        <v>100</v>
      </c>
      <c r="F40" s="17">
        <f t="shared" si="2"/>
        <v>7500</v>
      </c>
      <c r="G40" s="17"/>
      <c r="H40" s="17">
        <f>H39</f>
        <v>1505</v>
      </c>
      <c r="I40" s="12">
        <f t="shared" si="3"/>
        <v>3931.3846153846152</v>
      </c>
      <c r="J40" s="22"/>
    </row>
    <row r="41" spans="1:10" ht="15" customHeight="1" x14ac:dyDescent="0.25">
      <c r="A41" s="9" t="s">
        <v>376</v>
      </c>
      <c r="B41" s="52">
        <v>11477</v>
      </c>
      <c r="C41" s="49">
        <v>11</v>
      </c>
      <c r="D41" s="50">
        <v>6000</v>
      </c>
      <c r="E41" s="49"/>
      <c r="F41" s="50">
        <f t="shared" si="2"/>
        <v>6000</v>
      </c>
      <c r="G41" s="50">
        <v>4221</v>
      </c>
      <c r="H41" s="50">
        <f>G41/4</f>
        <v>1055.25</v>
      </c>
      <c r="I41" s="10">
        <f t="shared" si="3"/>
        <v>1981.6346153846152</v>
      </c>
      <c r="J41" s="9"/>
    </row>
    <row r="42" spans="1:10" ht="15" customHeight="1" x14ac:dyDescent="0.25">
      <c r="A42" s="11" t="s">
        <v>45</v>
      </c>
      <c r="B42" s="24" t="s">
        <v>127</v>
      </c>
      <c r="C42" s="16">
        <v>11</v>
      </c>
      <c r="D42" s="17"/>
      <c r="E42" s="16">
        <v>72</v>
      </c>
      <c r="F42" s="17">
        <f t="shared" si="2"/>
        <v>5400</v>
      </c>
      <c r="G42" s="17"/>
      <c r="H42" s="17">
        <f>H41</f>
        <v>1055.25</v>
      </c>
      <c r="I42" s="12">
        <f t="shared" si="3"/>
        <v>1381.6346153846152</v>
      </c>
      <c r="J42" s="11"/>
    </row>
    <row r="43" spans="1:10" ht="15" customHeight="1" x14ac:dyDescent="0.25">
      <c r="A43" s="11" t="s">
        <v>15</v>
      </c>
      <c r="B43" s="24" t="s">
        <v>255</v>
      </c>
      <c r="C43" s="16">
        <v>11</v>
      </c>
      <c r="D43" s="17"/>
      <c r="E43" s="16">
        <v>13</v>
      </c>
      <c r="F43" s="17">
        <f t="shared" si="2"/>
        <v>975</v>
      </c>
      <c r="G43" s="17"/>
      <c r="H43" s="17">
        <f>H42</f>
        <v>1055.25</v>
      </c>
      <c r="I43" s="12">
        <f t="shared" si="3"/>
        <v>-3043.3653846153848</v>
      </c>
      <c r="J43" s="11"/>
    </row>
    <row r="44" spans="1:10" ht="15" customHeight="1" x14ac:dyDescent="0.25">
      <c r="A44" s="16" t="s">
        <v>26</v>
      </c>
      <c r="B44" s="24" t="s">
        <v>159</v>
      </c>
      <c r="C44" s="16">
        <v>11</v>
      </c>
      <c r="D44" s="17"/>
      <c r="E44" s="16">
        <v>17</v>
      </c>
      <c r="F44" s="17">
        <f t="shared" si="2"/>
        <v>1275</v>
      </c>
      <c r="G44" s="17"/>
      <c r="H44" s="17">
        <f>H43</f>
        <v>1055.25</v>
      </c>
      <c r="I44" s="12">
        <f t="shared" si="3"/>
        <v>-2743.3653846153848</v>
      </c>
      <c r="J44" s="22"/>
    </row>
    <row r="45" spans="1:10" ht="15" customHeight="1" x14ac:dyDescent="0.25">
      <c r="A45" s="57" t="s">
        <v>287</v>
      </c>
      <c r="B45" s="52">
        <v>20822</v>
      </c>
      <c r="C45" s="49">
        <v>12</v>
      </c>
      <c r="D45" s="50">
        <v>3000</v>
      </c>
      <c r="E45" s="49"/>
      <c r="F45" s="50">
        <f t="shared" si="2"/>
        <v>3000</v>
      </c>
      <c r="G45" s="50">
        <v>333</v>
      </c>
      <c r="H45" s="50">
        <f>G45/3</f>
        <v>111</v>
      </c>
      <c r="I45" s="10">
        <f t="shared" si="3"/>
        <v>-1962.6153846153848</v>
      </c>
      <c r="J45" s="9"/>
    </row>
    <row r="46" spans="1:10" ht="15" customHeight="1" x14ac:dyDescent="0.25">
      <c r="A46" s="11" t="s">
        <v>43</v>
      </c>
      <c r="B46" s="24" t="s">
        <v>133</v>
      </c>
      <c r="C46" s="16">
        <v>12</v>
      </c>
      <c r="D46" s="17"/>
      <c r="E46" s="16">
        <v>126</v>
      </c>
      <c r="F46" s="17">
        <f t="shared" si="2"/>
        <v>9450</v>
      </c>
      <c r="G46" s="17"/>
      <c r="H46" s="17">
        <f>H45</f>
        <v>111</v>
      </c>
      <c r="I46" s="12">
        <f t="shared" si="3"/>
        <v>4487.3846153846152</v>
      </c>
      <c r="J46" s="11"/>
    </row>
    <row r="47" spans="1:10" ht="15" customHeight="1" x14ac:dyDescent="0.25">
      <c r="A47" s="37" t="s">
        <v>212</v>
      </c>
      <c r="B47" s="24" t="s">
        <v>160</v>
      </c>
      <c r="C47" s="16">
        <v>12</v>
      </c>
      <c r="D47" s="17"/>
      <c r="E47" s="16">
        <v>99</v>
      </c>
      <c r="F47" s="17">
        <f t="shared" si="2"/>
        <v>7425</v>
      </c>
      <c r="G47" s="17"/>
      <c r="H47" s="17">
        <f>H46</f>
        <v>111</v>
      </c>
      <c r="I47" s="12">
        <f t="shared" si="3"/>
        <v>2462.3846153846152</v>
      </c>
      <c r="J47" s="22"/>
    </row>
    <row r="48" spans="1:10" ht="15" customHeight="1" x14ac:dyDescent="0.25">
      <c r="A48" s="25" t="s">
        <v>371</v>
      </c>
      <c r="B48" s="46">
        <v>25645</v>
      </c>
      <c r="C48" s="25">
        <v>12</v>
      </c>
      <c r="D48" s="13"/>
      <c r="E48" s="25"/>
      <c r="F48" s="13">
        <f t="shared" si="2"/>
        <v>0</v>
      </c>
      <c r="G48" s="13"/>
      <c r="H48" s="13">
        <v>0</v>
      </c>
      <c r="I48" s="30">
        <f t="shared" si="3"/>
        <v>-5073.6153846153848</v>
      </c>
      <c r="J48" s="11"/>
    </row>
    <row r="49" spans="1:10" ht="15" customHeight="1" x14ac:dyDescent="0.25">
      <c r="A49" s="9" t="s">
        <v>314</v>
      </c>
      <c r="B49" s="23" t="s">
        <v>125</v>
      </c>
      <c r="C49" s="49">
        <v>13</v>
      </c>
      <c r="D49" s="50">
        <v>3000</v>
      </c>
      <c r="E49" s="49"/>
      <c r="F49" s="50">
        <f t="shared" si="2"/>
        <v>3000</v>
      </c>
      <c r="G49" s="50">
        <v>249</v>
      </c>
      <c r="H49" s="50">
        <f>G49/3</f>
        <v>83</v>
      </c>
      <c r="I49" s="10">
        <f t="shared" si="3"/>
        <v>-1990.6153846153848</v>
      </c>
      <c r="J49" s="9"/>
    </row>
    <row r="50" spans="1:10" ht="15" customHeight="1" x14ac:dyDescent="0.25">
      <c r="A50" s="11" t="s">
        <v>184</v>
      </c>
      <c r="B50" s="24" t="s">
        <v>263</v>
      </c>
      <c r="C50" s="16">
        <v>13</v>
      </c>
      <c r="D50" s="17"/>
      <c r="E50" s="16">
        <v>69</v>
      </c>
      <c r="F50" s="17">
        <f t="shared" si="2"/>
        <v>5175</v>
      </c>
      <c r="G50" s="17"/>
      <c r="H50" s="17">
        <f>H49</f>
        <v>83</v>
      </c>
      <c r="I50" s="12">
        <f t="shared" si="3"/>
        <v>184.38461538461524</v>
      </c>
      <c r="J50" s="11"/>
    </row>
    <row r="51" spans="1:10" ht="15" customHeight="1" x14ac:dyDescent="0.25">
      <c r="A51" s="11" t="s">
        <v>67</v>
      </c>
      <c r="B51" s="31">
        <v>2767</v>
      </c>
      <c r="C51" s="16">
        <v>13</v>
      </c>
      <c r="D51" s="17"/>
      <c r="E51" s="16">
        <v>4</v>
      </c>
      <c r="F51" s="17">
        <f t="shared" si="2"/>
        <v>300</v>
      </c>
      <c r="G51" s="17"/>
      <c r="H51" s="17">
        <f>H50</f>
        <v>83</v>
      </c>
      <c r="I51" s="12">
        <f t="shared" si="3"/>
        <v>-4690.6153846153848</v>
      </c>
      <c r="J51" s="11"/>
    </row>
    <row r="52" spans="1:10" ht="15" customHeight="1" x14ac:dyDescent="0.25">
      <c r="A52" s="25" t="s">
        <v>304</v>
      </c>
      <c r="B52" s="42" t="s">
        <v>305</v>
      </c>
      <c r="C52" s="25">
        <v>13</v>
      </c>
      <c r="D52" s="13"/>
      <c r="E52" s="25"/>
      <c r="F52" s="13">
        <f t="shared" si="2"/>
        <v>0</v>
      </c>
      <c r="G52" s="13"/>
      <c r="H52" s="13">
        <v>0</v>
      </c>
      <c r="I52" s="30">
        <f t="shared" si="3"/>
        <v>-5073.6153846153848</v>
      </c>
      <c r="J52" s="25"/>
    </row>
    <row r="53" spans="1:10" ht="15" customHeight="1" x14ac:dyDescent="0.25">
      <c r="A53" s="49" t="s">
        <v>198</v>
      </c>
      <c r="B53" s="52">
        <v>28415</v>
      </c>
      <c r="C53" s="49">
        <v>14</v>
      </c>
      <c r="D53" s="50">
        <v>6000</v>
      </c>
      <c r="E53" s="49"/>
      <c r="F53" s="50">
        <f t="shared" si="2"/>
        <v>6000</v>
      </c>
      <c r="G53" s="50">
        <v>2784</v>
      </c>
      <c r="H53" s="50">
        <f>G53/4</f>
        <v>696</v>
      </c>
      <c r="I53" s="10">
        <f t="shared" si="3"/>
        <v>1622.3846153846152</v>
      </c>
      <c r="J53" s="9"/>
    </row>
    <row r="54" spans="1:10" ht="15" customHeight="1" x14ac:dyDescent="0.25">
      <c r="A54" s="11" t="s">
        <v>208</v>
      </c>
      <c r="B54" s="24" t="s">
        <v>273</v>
      </c>
      <c r="C54" s="16">
        <v>14</v>
      </c>
      <c r="D54" s="17"/>
      <c r="E54" s="16">
        <v>76</v>
      </c>
      <c r="F54" s="17">
        <f t="shared" si="2"/>
        <v>5700</v>
      </c>
      <c r="G54" s="17"/>
      <c r="H54" s="17">
        <f>H53</f>
        <v>696</v>
      </c>
      <c r="I54" s="12">
        <f t="shared" si="3"/>
        <v>1322.3846153846152</v>
      </c>
      <c r="J54" s="11"/>
    </row>
    <row r="55" spans="1:10" ht="15" customHeight="1" x14ac:dyDescent="0.25">
      <c r="A55" s="11" t="s">
        <v>196</v>
      </c>
      <c r="B55" s="24" t="s">
        <v>269</v>
      </c>
      <c r="C55" s="16">
        <v>14</v>
      </c>
      <c r="D55" s="17"/>
      <c r="E55" s="16">
        <v>40</v>
      </c>
      <c r="F55" s="17">
        <f t="shared" si="2"/>
        <v>3000</v>
      </c>
      <c r="G55" s="17"/>
      <c r="H55" s="17">
        <f>H54</f>
        <v>696</v>
      </c>
      <c r="I55" s="12">
        <f t="shared" si="3"/>
        <v>-1377.6153846153848</v>
      </c>
      <c r="J55" s="11"/>
    </row>
    <row r="56" spans="1:10" ht="15" customHeight="1" x14ac:dyDescent="0.25">
      <c r="A56" s="11" t="s">
        <v>377</v>
      </c>
      <c r="B56" s="31">
        <v>4420</v>
      </c>
      <c r="C56" s="16">
        <v>14</v>
      </c>
      <c r="D56" s="17"/>
      <c r="E56" s="16">
        <v>60</v>
      </c>
      <c r="F56" s="17">
        <f t="shared" si="2"/>
        <v>4500</v>
      </c>
      <c r="G56" s="17"/>
      <c r="H56" s="17">
        <f>H55</f>
        <v>696</v>
      </c>
      <c r="I56" s="12">
        <f t="shared" si="3"/>
        <v>122.38461538461524</v>
      </c>
      <c r="J56" s="11"/>
    </row>
    <row r="57" spans="1:10" ht="15" customHeight="1" x14ac:dyDescent="0.25">
      <c r="A57" s="9" t="s">
        <v>82</v>
      </c>
      <c r="B57" s="23" t="s">
        <v>142</v>
      </c>
      <c r="C57" s="49">
        <v>15</v>
      </c>
      <c r="D57" s="50">
        <v>6000</v>
      </c>
      <c r="E57" s="49"/>
      <c r="F57" s="50">
        <f t="shared" si="2"/>
        <v>6000</v>
      </c>
      <c r="G57" s="50">
        <v>1534</v>
      </c>
      <c r="H57" s="50">
        <f>G57/4</f>
        <v>383.5</v>
      </c>
      <c r="I57" s="10">
        <f t="shared" si="3"/>
        <v>1309.8846153846152</v>
      </c>
      <c r="J57" s="9"/>
    </row>
    <row r="58" spans="1:10" ht="15" customHeight="1" x14ac:dyDescent="0.25">
      <c r="A58" s="11" t="s">
        <v>62</v>
      </c>
      <c r="B58" s="24" t="s">
        <v>104</v>
      </c>
      <c r="C58" s="16">
        <v>15</v>
      </c>
      <c r="D58" s="17"/>
      <c r="E58" s="16">
        <v>76</v>
      </c>
      <c r="F58" s="17">
        <f t="shared" si="2"/>
        <v>5700</v>
      </c>
      <c r="G58" s="17"/>
      <c r="H58" s="17">
        <f>H57</f>
        <v>383.5</v>
      </c>
      <c r="I58" s="12">
        <f t="shared" si="3"/>
        <v>1009.8846153846152</v>
      </c>
      <c r="J58" s="11"/>
    </row>
    <row r="59" spans="1:10" ht="15" customHeight="1" x14ac:dyDescent="0.25">
      <c r="A59" s="11" t="s">
        <v>316</v>
      </c>
      <c r="B59" s="24" t="s">
        <v>167</v>
      </c>
      <c r="C59" s="16">
        <v>15</v>
      </c>
      <c r="D59" s="17"/>
      <c r="E59" s="16">
        <v>45</v>
      </c>
      <c r="F59" s="17">
        <f t="shared" si="2"/>
        <v>3375</v>
      </c>
      <c r="G59" s="17"/>
      <c r="H59" s="17">
        <f>H58</f>
        <v>383.5</v>
      </c>
      <c r="I59" s="12">
        <f t="shared" si="3"/>
        <v>-1315.1153846153848</v>
      </c>
      <c r="J59" s="11"/>
    </row>
    <row r="60" spans="1:10" ht="15" customHeight="1" x14ac:dyDescent="0.25">
      <c r="A60" s="11" t="s">
        <v>378</v>
      </c>
      <c r="B60" s="31">
        <v>52257</v>
      </c>
      <c r="C60" s="16">
        <v>15</v>
      </c>
      <c r="D60" s="17"/>
      <c r="E60" s="16">
        <v>38</v>
      </c>
      <c r="F60" s="17">
        <f t="shared" si="2"/>
        <v>2850</v>
      </c>
      <c r="G60" s="17"/>
      <c r="H60" s="17">
        <f>H59</f>
        <v>383.5</v>
      </c>
      <c r="I60" s="12">
        <f t="shared" si="3"/>
        <v>-1840.1153846153848</v>
      </c>
      <c r="J60" s="11"/>
    </row>
    <row r="61" spans="1:10" ht="15" customHeight="1" x14ac:dyDescent="0.25">
      <c r="A61" s="9" t="s">
        <v>75</v>
      </c>
      <c r="B61" s="52">
        <v>36046</v>
      </c>
      <c r="C61" s="49">
        <v>16</v>
      </c>
      <c r="D61" s="50">
        <v>6000</v>
      </c>
      <c r="E61" s="49"/>
      <c r="F61" s="50">
        <f t="shared" si="2"/>
        <v>6000</v>
      </c>
      <c r="G61" s="50">
        <v>1509</v>
      </c>
      <c r="H61" s="50">
        <f>G61/4</f>
        <v>377.25</v>
      </c>
      <c r="I61" s="10">
        <f t="shared" si="3"/>
        <v>1303.6346153846152</v>
      </c>
      <c r="J61" s="9"/>
    </row>
    <row r="62" spans="1:10" ht="15" customHeight="1" x14ac:dyDescent="0.25">
      <c r="A62" s="37" t="s">
        <v>379</v>
      </c>
      <c r="B62" s="24" t="s">
        <v>135</v>
      </c>
      <c r="C62" s="16">
        <v>16</v>
      </c>
      <c r="D62" s="17"/>
      <c r="E62" s="16">
        <v>29</v>
      </c>
      <c r="F62" s="17">
        <f t="shared" si="2"/>
        <v>2175</v>
      </c>
      <c r="G62" s="17"/>
      <c r="H62" s="17">
        <f>H61</f>
        <v>377.25</v>
      </c>
      <c r="I62" s="12">
        <f t="shared" si="3"/>
        <v>-2521.3653846153848</v>
      </c>
      <c r="J62" s="22"/>
    </row>
    <row r="63" spans="1:10" ht="15" customHeight="1" x14ac:dyDescent="0.25">
      <c r="A63" s="37" t="s">
        <v>95</v>
      </c>
      <c r="B63" s="24" t="s">
        <v>164</v>
      </c>
      <c r="C63" s="16">
        <v>16</v>
      </c>
      <c r="D63" s="17"/>
      <c r="E63" s="16">
        <v>14</v>
      </c>
      <c r="F63" s="17">
        <f t="shared" si="2"/>
        <v>1050</v>
      </c>
      <c r="G63" s="17"/>
      <c r="H63" s="17">
        <f>H62</f>
        <v>377.25</v>
      </c>
      <c r="I63" s="12">
        <f t="shared" si="3"/>
        <v>-3646.3653846153848</v>
      </c>
      <c r="J63" s="11"/>
    </row>
    <row r="64" spans="1:10" ht="15" customHeight="1" x14ac:dyDescent="0.25">
      <c r="A64" s="11" t="s">
        <v>58</v>
      </c>
      <c r="B64" s="24" t="s">
        <v>119</v>
      </c>
      <c r="C64" s="16">
        <v>16</v>
      </c>
      <c r="D64" s="17"/>
      <c r="E64" s="16">
        <v>97</v>
      </c>
      <c r="F64" s="17">
        <f t="shared" ref="F64:F94" si="4">(E64*75)+D64</f>
        <v>7275</v>
      </c>
      <c r="G64" s="17"/>
      <c r="H64" s="17">
        <f>H63</f>
        <v>377.25</v>
      </c>
      <c r="I64" s="12">
        <f t="shared" si="3"/>
        <v>2578.6346153846152</v>
      </c>
      <c r="J64" s="11"/>
    </row>
    <row r="65" spans="1:10" ht="15" customHeight="1" x14ac:dyDescent="0.25">
      <c r="A65" s="9" t="s">
        <v>57</v>
      </c>
      <c r="B65" s="23" t="s">
        <v>129</v>
      </c>
      <c r="C65" s="49">
        <v>17</v>
      </c>
      <c r="D65" s="50">
        <v>3000</v>
      </c>
      <c r="E65" s="49"/>
      <c r="F65" s="50">
        <f t="shared" si="4"/>
        <v>3000</v>
      </c>
      <c r="G65" s="50">
        <v>1630</v>
      </c>
      <c r="H65" s="50">
        <f>G65/3</f>
        <v>543.33333333333337</v>
      </c>
      <c r="I65" s="10">
        <f t="shared" si="3"/>
        <v>-1530.2820512820513</v>
      </c>
      <c r="J65" s="9"/>
    </row>
    <row r="66" spans="1:10" ht="15" customHeight="1" x14ac:dyDescent="0.25">
      <c r="A66" s="11" t="s">
        <v>34</v>
      </c>
      <c r="B66" s="24" t="s">
        <v>108</v>
      </c>
      <c r="C66" s="16">
        <v>17</v>
      </c>
      <c r="D66" s="17"/>
      <c r="E66" s="16">
        <v>33</v>
      </c>
      <c r="F66" s="17">
        <f t="shared" si="4"/>
        <v>2475</v>
      </c>
      <c r="G66" s="17"/>
      <c r="H66" s="17">
        <f>H65</f>
        <v>543.33333333333337</v>
      </c>
      <c r="I66" s="12">
        <f t="shared" si="3"/>
        <v>-2055.2820512820513</v>
      </c>
      <c r="J66" s="11"/>
    </row>
    <row r="67" spans="1:10" ht="15" customHeight="1" x14ac:dyDescent="0.25">
      <c r="A67" s="16" t="s">
        <v>54</v>
      </c>
      <c r="B67" s="24" t="s">
        <v>114</v>
      </c>
      <c r="C67" s="16">
        <v>17</v>
      </c>
      <c r="D67" s="17"/>
      <c r="E67" s="16">
        <v>66</v>
      </c>
      <c r="F67" s="17">
        <f t="shared" si="4"/>
        <v>4950</v>
      </c>
      <c r="G67" s="17"/>
      <c r="H67" s="17">
        <f>H66</f>
        <v>543.33333333333337</v>
      </c>
      <c r="I67" s="12">
        <f t="shared" si="3"/>
        <v>419.71794871794827</v>
      </c>
      <c r="J67" s="22"/>
    </row>
    <row r="68" spans="1:10" ht="15" customHeight="1" x14ac:dyDescent="0.25">
      <c r="A68" s="44" t="s">
        <v>318</v>
      </c>
      <c r="B68" s="42" t="s">
        <v>167</v>
      </c>
      <c r="C68" s="25">
        <v>17</v>
      </c>
      <c r="D68" s="13"/>
      <c r="E68" s="25"/>
      <c r="F68" s="13">
        <f t="shared" si="4"/>
        <v>0</v>
      </c>
      <c r="G68" s="13"/>
      <c r="H68" s="13">
        <f>G68/4</f>
        <v>0</v>
      </c>
      <c r="I68" s="30">
        <f t="shared" ref="I68:I94" si="5">F68+H68-$I$96</f>
        <v>-5073.6153846153848</v>
      </c>
      <c r="J68" s="45"/>
    </row>
    <row r="69" spans="1:10" ht="15" customHeight="1" x14ac:dyDescent="0.25">
      <c r="A69" s="57" t="s">
        <v>56</v>
      </c>
      <c r="B69" s="23" t="s">
        <v>162</v>
      </c>
      <c r="C69" s="49">
        <v>18</v>
      </c>
      <c r="D69" s="50">
        <v>3000</v>
      </c>
      <c r="E69" s="49"/>
      <c r="F69" s="50">
        <f t="shared" si="4"/>
        <v>3000</v>
      </c>
      <c r="G69" s="50">
        <v>340</v>
      </c>
      <c r="H69" s="50">
        <f>G69/3</f>
        <v>113.33333333333333</v>
      </c>
      <c r="I69" s="10">
        <f t="shared" si="5"/>
        <v>-1960.2820512820513</v>
      </c>
      <c r="J69" s="9"/>
    </row>
    <row r="70" spans="1:10" ht="15" customHeight="1" x14ac:dyDescent="0.25">
      <c r="A70" s="11" t="s">
        <v>80</v>
      </c>
      <c r="B70" s="24" t="s">
        <v>139</v>
      </c>
      <c r="C70" s="16">
        <v>18</v>
      </c>
      <c r="D70" s="17"/>
      <c r="E70" s="16">
        <v>10</v>
      </c>
      <c r="F70" s="17">
        <f t="shared" si="4"/>
        <v>750</v>
      </c>
      <c r="G70" s="17"/>
      <c r="H70" s="17">
        <f>H69</f>
        <v>113.33333333333333</v>
      </c>
      <c r="I70" s="12">
        <f t="shared" si="5"/>
        <v>-4210.2820512820517</v>
      </c>
      <c r="J70" s="11"/>
    </row>
    <row r="71" spans="1:10" ht="15" customHeight="1" x14ac:dyDescent="0.25">
      <c r="A71" s="11" t="s">
        <v>201</v>
      </c>
      <c r="B71" s="24" t="s">
        <v>270</v>
      </c>
      <c r="C71" s="16">
        <v>18</v>
      </c>
      <c r="D71" s="17"/>
      <c r="E71" s="16">
        <v>68</v>
      </c>
      <c r="F71" s="17">
        <f t="shared" si="4"/>
        <v>5100</v>
      </c>
      <c r="G71" s="17"/>
      <c r="H71" s="17">
        <f>H70</f>
        <v>113.33333333333333</v>
      </c>
      <c r="I71" s="12">
        <f t="shared" si="5"/>
        <v>139.71794871794827</v>
      </c>
      <c r="J71" s="11"/>
    </row>
    <row r="72" spans="1:10" ht="15" customHeight="1" x14ac:dyDescent="0.25">
      <c r="A72" s="9" t="s">
        <v>205</v>
      </c>
      <c r="B72" s="23" t="s">
        <v>272</v>
      </c>
      <c r="C72" s="49">
        <v>19</v>
      </c>
      <c r="D72" s="50">
        <v>6000</v>
      </c>
      <c r="E72" s="49"/>
      <c r="F72" s="50">
        <f t="shared" si="4"/>
        <v>6000</v>
      </c>
      <c r="G72" s="50">
        <v>2808</v>
      </c>
      <c r="H72" s="50">
        <f>G72/4</f>
        <v>702</v>
      </c>
      <c r="I72" s="10">
        <f t="shared" si="5"/>
        <v>1628.3846153846152</v>
      </c>
      <c r="J72" s="9"/>
    </row>
    <row r="73" spans="1:10" ht="15" customHeight="1" x14ac:dyDescent="0.25">
      <c r="A73" s="11" t="s">
        <v>50</v>
      </c>
      <c r="B73" s="24" t="s">
        <v>116</v>
      </c>
      <c r="C73" s="16">
        <v>19</v>
      </c>
      <c r="D73" s="17"/>
      <c r="E73" s="16">
        <v>68</v>
      </c>
      <c r="F73" s="17">
        <f t="shared" si="4"/>
        <v>5100</v>
      </c>
      <c r="G73" s="17"/>
      <c r="H73" s="17">
        <f>H72</f>
        <v>702</v>
      </c>
      <c r="I73" s="12">
        <f t="shared" si="5"/>
        <v>728.38461538461524</v>
      </c>
      <c r="J73" s="11"/>
    </row>
    <row r="74" spans="1:10" ht="15" customHeight="1" x14ac:dyDescent="0.25">
      <c r="A74" s="11" t="s">
        <v>197</v>
      </c>
      <c r="B74" s="24" t="s">
        <v>139</v>
      </c>
      <c r="C74" s="16">
        <v>19</v>
      </c>
      <c r="D74" s="17"/>
      <c r="E74" s="16">
        <v>74</v>
      </c>
      <c r="F74" s="17">
        <f t="shared" si="4"/>
        <v>5550</v>
      </c>
      <c r="G74" s="17"/>
      <c r="H74" s="17">
        <f>H73</f>
        <v>702</v>
      </c>
      <c r="I74" s="12">
        <f t="shared" si="5"/>
        <v>1178.3846153846152</v>
      </c>
      <c r="J74" s="11"/>
    </row>
    <row r="75" spans="1:10" s="21" customFormat="1" ht="15" customHeight="1" x14ac:dyDescent="0.25">
      <c r="A75" s="11" t="s">
        <v>175</v>
      </c>
      <c r="B75" s="24" t="s">
        <v>257</v>
      </c>
      <c r="C75" s="16">
        <v>19</v>
      </c>
      <c r="D75" s="17"/>
      <c r="E75" s="16">
        <v>64</v>
      </c>
      <c r="F75" s="17">
        <f t="shared" si="4"/>
        <v>4800</v>
      </c>
      <c r="G75" s="17"/>
      <c r="H75" s="17">
        <f>H74</f>
        <v>702</v>
      </c>
      <c r="I75" s="12">
        <f t="shared" si="5"/>
        <v>428.38461538461524</v>
      </c>
      <c r="J75" s="11"/>
    </row>
    <row r="76" spans="1:10" ht="15" customHeight="1" x14ac:dyDescent="0.25">
      <c r="A76" s="9" t="s">
        <v>48</v>
      </c>
      <c r="B76" s="52">
        <v>1992</v>
      </c>
      <c r="C76" s="49">
        <v>20</v>
      </c>
      <c r="D76" s="50">
        <v>6000</v>
      </c>
      <c r="E76" s="49"/>
      <c r="F76" s="50">
        <f t="shared" si="4"/>
        <v>6000</v>
      </c>
      <c r="G76" s="50">
        <v>911</v>
      </c>
      <c r="H76" s="50">
        <f>G76/4</f>
        <v>227.75</v>
      </c>
      <c r="I76" s="10">
        <f t="shared" si="5"/>
        <v>1154.1346153846152</v>
      </c>
      <c r="J76" s="9"/>
    </row>
    <row r="77" spans="1:10" ht="15" customHeight="1" x14ac:dyDescent="0.25">
      <c r="A77" s="11" t="s">
        <v>380</v>
      </c>
      <c r="B77" s="31">
        <v>11223</v>
      </c>
      <c r="C77" s="16">
        <v>20</v>
      </c>
      <c r="D77" s="17"/>
      <c r="E77" s="16">
        <v>60</v>
      </c>
      <c r="F77" s="17">
        <f t="shared" si="4"/>
        <v>4500</v>
      </c>
      <c r="G77" s="17"/>
      <c r="H77" s="17">
        <f>H76</f>
        <v>227.75</v>
      </c>
      <c r="I77" s="12">
        <f t="shared" si="5"/>
        <v>-345.86538461538476</v>
      </c>
      <c r="J77" s="11"/>
    </row>
    <row r="78" spans="1:10" ht="12.95" customHeight="1" x14ac:dyDescent="0.25">
      <c r="A78" s="11" t="s">
        <v>47</v>
      </c>
      <c r="B78" s="24" t="s">
        <v>268</v>
      </c>
      <c r="C78" s="16">
        <v>20</v>
      </c>
      <c r="D78" s="17"/>
      <c r="E78" s="16">
        <v>53</v>
      </c>
      <c r="F78" s="17">
        <f t="shared" si="4"/>
        <v>3975</v>
      </c>
      <c r="G78" s="17"/>
      <c r="H78" s="17">
        <f>H77</f>
        <v>227.75</v>
      </c>
      <c r="I78" s="12">
        <f t="shared" si="5"/>
        <v>-870.86538461538476</v>
      </c>
      <c r="J78" s="11"/>
    </row>
    <row r="79" spans="1:10" ht="12.95" customHeight="1" x14ac:dyDescent="0.25">
      <c r="A79" s="11" t="s">
        <v>53</v>
      </c>
      <c r="B79" s="24" t="s">
        <v>126</v>
      </c>
      <c r="C79" s="16">
        <v>20</v>
      </c>
      <c r="D79" s="17"/>
      <c r="E79" s="16">
        <v>4</v>
      </c>
      <c r="F79" s="17">
        <f t="shared" si="4"/>
        <v>300</v>
      </c>
      <c r="G79" s="17"/>
      <c r="H79" s="17">
        <f>H78</f>
        <v>227.75</v>
      </c>
      <c r="I79" s="12">
        <f t="shared" si="5"/>
        <v>-4545.8653846153848</v>
      </c>
      <c r="J79" s="11"/>
    </row>
    <row r="80" spans="1:10" s="21" customFormat="1" ht="15" customHeight="1" x14ac:dyDescent="0.25">
      <c r="A80" s="9" t="s">
        <v>336</v>
      </c>
      <c r="B80" s="52">
        <v>2167</v>
      </c>
      <c r="C80" s="49">
        <v>21</v>
      </c>
      <c r="D80" s="50">
        <v>3000</v>
      </c>
      <c r="E80" s="49"/>
      <c r="F80" s="50">
        <f t="shared" si="4"/>
        <v>3000</v>
      </c>
      <c r="G80" s="50">
        <v>150</v>
      </c>
      <c r="H80" s="50">
        <f>G80/3</f>
        <v>50</v>
      </c>
      <c r="I80" s="10">
        <f t="shared" si="5"/>
        <v>-2023.6153846153848</v>
      </c>
      <c r="J80" s="9"/>
    </row>
    <row r="81" spans="1:13" s="21" customFormat="1" ht="15" customHeight="1" x14ac:dyDescent="0.25">
      <c r="A81" s="11" t="s">
        <v>44</v>
      </c>
      <c r="B81" s="24" t="s">
        <v>143</v>
      </c>
      <c r="C81" s="16">
        <v>21</v>
      </c>
      <c r="D81" s="17"/>
      <c r="E81" s="16">
        <v>64</v>
      </c>
      <c r="F81" s="17">
        <f t="shared" si="4"/>
        <v>4800</v>
      </c>
      <c r="G81" s="17"/>
      <c r="H81" s="17">
        <f>H80</f>
        <v>50</v>
      </c>
      <c r="I81" s="12">
        <f t="shared" si="5"/>
        <v>-223.61538461538476</v>
      </c>
      <c r="J81" s="11"/>
    </row>
    <row r="82" spans="1:13" ht="15" customHeight="1" x14ac:dyDescent="0.25">
      <c r="A82" s="11" t="s">
        <v>381</v>
      </c>
      <c r="B82" s="24" t="s">
        <v>136</v>
      </c>
      <c r="C82" s="16">
        <v>21</v>
      </c>
      <c r="D82" s="17"/>
      <c r="E82" s="16">
        <v>23</v>
      </c>
      <c r="F82" s="17">
        <f t="shared" si="4"/>
        <v>1725</v>
      </c>
      <c r="G82" s="17"/>
      <c r="H82" s="17">
        <f>H81</f>
        <v>50</v>
      </c>
      <c r="I82" s="12">
        <f t="shared" si="5"/>
        <v>-3298.6153846153848</v>
      </c>
      <c r="J82" s="11"/>
    </row>
    <row r="83" spans="1:13" ht="15" customHeight="1" x14ac:dyDescent="0.25">
      <c r="A83" s="9" t="s">
        <v>37</v>
      </c>
      <c r="B83" s="23" t="s">
        <v>134</v>
      </c>
      <c r="C83" s="49">
        <v>22</v>
      </c>
      <c r="D83" s="50">
        <v>6000</v>
      </c>
      <c r="E83" s="49"/>
      <c r="F83" s="50">
        <f t="shared" si="4"/>
        <v>6000</v>
      </c>
      <c r="G83" s="50">
        <v>1618</v>
      </c>
      <c r="H83" s="50">
        <f>G83/4</f>
        <v>404.5</v>
      </c>
      <c r="I83" s="10">
        <f t="shared" si="5"/>
        <v>1330.8846153846152</v>
      </c>
      <c r="J83" s="9"/>
    </row>
    <row r="84" spans="1:13" ht="15" customHeight="1" x14ac:dyDescent="0.25">
      <c r="A84" s="11" t="s">
        <v>207</v>
      </c>
      <c r="B84" s="24" t="s">
        <v>274</v>
      </c>
      <c r="C84" s="16">
        <v>22</v>
      </c>
      <c r="D84" s="17"/>
      <c r="E84" s="16">
        <v>67</v>
      </c>
      <c r="F84" s="17">
        <f t="shared" si="4"/>
        <v>5025</v>
      </c>
      <c r="G84" s="17"/>
      <c r="H84" s="17">
        <f>H83</f>
        <v>404.5</v>
      </c>
      <c r="I84" s="12">
        <f t="shared" si="5"/>
        <v>355.88461538461524</v>
      </c>
      <c r="J84" s="11"/>
    </row>
    <row r="85" spans="1:13" s="21" customFormat="1" ht="15" customHeight="1" x14ac:dyDescent="0.25">
      <c r="A85" s="11" t="s">
        <v>382</v>
      </c>
      <c r="B85" s="31">
        <v>11508</v>
      </c>
      <c r="C85" s="16">
        <v>22</v>
      </c>
      <c r="D85" s="17"/>
      <c r="E85" s="16">
        <v>22</v>
      </c>
      <c r="F85" s="17">
        <f t="shared" si="4"/>
        <v>1650</v>
      </c>
      <c r="G85" s="17"/>
      <c r="H85" s="17">
        <f>H84</f>
        <v>404.5</v>
      </c>
      <c r="I85" s="12">
        <f t="shared" si="5"/>
        <v>-3019.1153846153848</v>
      </c>
      <c r="J85" s="11"/>
    </row>
    <row r="86" spans="1:13" ht="15" customHeight="1" x14ac:dyDescent="0.25">
      <c r="A86" s="11" t="s">
        <v>180</v>
      </c>
      <c r="B86" s="31">
        <v>3518</v>
      </c>
      <c r="C86" s="16">
        <v>22</v>
      </c>
      <c r="D86" s="17"/>
      <c r="E86" s="16">
        <v>94</v>
      </c>
      <c r="F86" s="17">
        <f t="shared" si="4"/>
        <v>7050</v>
      </c>
      <c r="G86" s="17"/>
      <c r="H86" s="17">
        <f>H85</f>
        <v>404.5</v>
      </c>
      <c r="I86" s="12">
        <f t="shared" si="5"/>
        <v>2380.8846153846152</v>
      </c>
      <c r="J86" s="11"/>
    </row>
    <row r="87" spans="1:13" ht="15" customHeight="1" x14ac:dyDescent="0.25">
      <c r="A87" s="9" t="s">
        <v>100</v>
      </c>
      <c r="B87" s="23" t="s">
        <v>168</v>
      </c>
      <c r="C87" s="49">
        <v>23</v>
      </c>
      <c r="D87" s="50">
        <v>6000</v>
      </c>
      <c r="E87" s="49"/>
      <c r="F87" s="50">
        <f t="shared" si="4"/>
        <v>6000</v>
      </c>
      <c r="G87" s="50">
        <v>180</v>
      </c>
      <c r="H87" s="50">
        <f>G87/4</f>
        <v>45</v>
      </c>
      <c r="I87" s="10">
        <f t="shared" si="5"/>
        <v>971.38461538461524</v>
      </c>
      <c r="J87" s="9"/>
    </row>
    <row r="88" spans="1:13" ht="15" customHeight="1" x14ac:dyDescent="0.25">
      <c r="A88" s="11" t="s">
        <v>42</v>
      </c>
      <c r="B88" s="24" t="s">
        <v>145</v>
      </c>
      <c r="C88" s="16">
        <v>23</v>
      </c>
      <c r="D88" s="17"/>
      <c r="E88" s="16">
        <v>53</v>
      </c>
      <c r="F88" s="17">
        <f t="shared" si="4"/>
        <v>3975</v>
      </c>
      <c r="G88" s="17"/>
      <c r="H88" s="17">
        <f>H87</f>
        <v>45</v>
      </c>
      <c r="I88" s="12">
        <f t="shared" si="5"/>
        <v>-1053.6153846153848</v>
      </c>
      <c r="J88" s="11"/>
    </row>
    <row r="89" spans="1:13" ht="15" customHeight="1" x14ac:dyDescent="0.25">
      <c r="A89" s="11" t="s">
        <v>46</v>
      </c>
      <c r="B89" s="31">
        <v>28899</v>
      </c>
      <c r="C89" s="16">
        <v>23</v>
      </c>
      <c r="D89" s="17"/>
      <c r="E89" s="16">
        <v>90</v>
      </c>
      <c r="F89" s="17">
        <f t="shared" si="4"/>
        <v>6750</v>
      </c>
      <c r="G89" s="17"/>
      <c r="H89" s="17">
        <f>H88</f>
        <v>45</v>
      </c>
      <c r="I89" s="12">
        <f t="shared" si="5"/>
        <v>1721.3846153846152</v>
      </c>
      <c r="J89" s="11"/>
    </row>
    <row r="90" spans="1:13" s="21" customFormat="1" ht="15" customHeight="1" x14ac:dyDescent="0.25">
      <c r="A90" s="11" t="s">
        <v>194</v>
      </c>
      <c r="B90" s="24" t="s">
        <v>267</v>
      </c>
      <c r="C90" s="16">
        <v>23</v>
      </c>
      <c r="D90" s="17"/>
      <c r="E90" s="16">
        <v>60</v>
      </c>
      <c r="F90" s="17">
        <f t="shared" si="4"/>
        <v>4500</v>
      </c>
      <c r="G90" s="17"/>
      <c r="H90" s="17">
        <f>H89</f>
        <v>45</v>
      </c>
      <c r="I90" s="12">
        <f t="shared" si="5"/>
        <v>-528.61538461538476</v>
      </c>
      <c r="J90" s="11"/>
    </row>
    <row r="91" spans="1:13" ht="15" customHeight="1" x14ac:dyDescent="0.25">
      <c r="A91" s="9" t="s">
        <v>78</v>
      </c>
      <c r="B91" s="23" t="s">
        <v>137</v>
      </c>
      <c r="C91" s="49">
        <v>24</v>
      </c>
      <c r="D91" s="50">
        <v>6000</v>
      </c>
      <c r="E91" s="49"/>
      <c r="F91" s="50">
        <f t="shared" si="4"/>
        <v>6000</v>
      </c>
      <c r="G91" s="50">
        <v>1943</v>
      </c>
      <c r="H91" s="50">
        <f>G91/4</f>
        <v>485.75</v>
      </c>
      <c r="I91" s="10">
        <f t="shared" si="5"/>
        <v>1412.1346153846152</v>
      </c>
      <c r="J91" s="9"/>
    </row>
    <row r="92" spans="1:13" ht="15" customHeight="1" x14ac:dyDescent="0.25">
      <c r="A92" s="37" t="s">
        <v>99</v>
      </c>
      <c r="B92" s="24" t="s">
        <v>166</v>
      </c>
      <c r="C92" s="16">
        <v>24</v>
      </c>
      <c r="D92" s="17"/>
      <c r="E92" s="16">
        <v>14</v>
      </c>
      <c r="F92" s="17">
        <f t="shared" si="4"/>
        <v>1050</v>
      </c>
      <c r="G92" s="17"/>
      <c r="H92" s="17">
        <f>H91</f>
        <v>485.75</v>
      </c>
      <c r="I92" s="12">
        <f t="shared" si="5"/>
        <v>-3537.8653846153848</v>
      </c>
      <c r="J92" s="22"/>
    </row>
    <row r="93" spans="1:13" ht="15" customHeight="1" x14ac:dyDescent="0.25">
      <c r="A93" s="11" t="s">
        <v>190</v>
      </c>
      <c r="B93" s="31">
        <v>22306</v>
      </c>
      <c r="C93" s="16">
        <v>24</v>
      </c>
      <c r="D93" s="17"/>
      <c r="E93" s="16">
        <v>52</v>
      </c>
      <c r="F93" s="17">
        <f t="shared" si="4"/>
        <v>3900</v>
      </c>
      <c r="G93" s="17"/>
      <c r="H93" s="17">
        <f>H92</f>
        <v>485.75</v>
      </c>
      <c r="I93" s="12">
        <f t="shared" si="5"/>
        <v>-687.86538461538476</v>
      </c>
      <c r="J93" s="11"/>
    </row>
    <row r="94" spans="1:13" ht="15" customHeight="1" x14ac:dyDescent="0.25">
      <c r="A94" s="11" t="s">
        <v>203</v>
      </c>
      <c r="B94" s="24" t="s">
        <v>149</v>
      </c>
      <c r="C94" s="16">
        <v>24</v>
      </c>
      <c r="D94" s="17"/>
      <c r="E94" s="16">
        <v>67</v>
      </c>
      <c r="F94" s="17">
        <f t="shared" si="4"/>
        <v>5025</v>
      </c>
      <c r="G94" s="17"/>
      <c r="H94" s="17">
        <f>H93</f>
        <v>485.75</v>
      </c>
      <c r="I94" s="12">
        <f t="shared" si="5"/>
        <v>437.13461538461524</v>
      </c>
      <c r="J94" s="11"/>
      <c r="M94" s="3"/>
    </row>
    <row r="95" spans="1:13" ht="15" customHeight="1" x14ac:dyDescent="0.25">
      <c r="A95" s="5"/>
      <c r="B95" s="5"/>
      <c r="C95" s="5"/>
      <c r="D95" s="6"/>
      <c r="E95" s="5"/>
      <c r="F95" s="6">
        <f>SUM(F4:F94)</f>
        <v>427500</v>
      </c>
      <c r="G95" s="6"/>
      <c r="H95" s="6">
        <f>SUM(H4:H94)</f>
        <v>34198.999999999993</v>
      </c>
      <c r="I95" s="6">
        <f>F95+H95</f>
        <v>461699</v>
      </c>
      <c r="J95" s="6"/>
    </row>
    <row r="96" spans="1:13" ht="15" customHeight="1" x14ac:dyDescent="0.25">
      <c r="A96" s="5"/>
      <c r="B96" s="5"/>
      <c r="C96" s="5"/>
      <c r="D96" s="6"/>
      <c r="E96" s="5"/>
      <c r="F96" s="6"/>
      <c r="G96" s="6"/>
      <c r="H96" s="8" t="s">
        <v>60</v>
      </c>
      <c r="I96" s="6">
        <f>I95/(COUNTIF(A4:A94,"*"))</f>
        <v>5073.6153846153848</v>
      </c>
      <c r="J96" s="5"/>
    </row>
  </sheetData>
  <autoFilter ref="A3:J84" xr:uid="{6F474B58-787A-4D45-B02F-A5A27401A210}">
    <sortState xmlns:xlrd2="http://schemas.microsoft.com/office/spreadsheetml/2017/richdata2" ref="A4:J120">
      <sortCondition ref="C3:C84"/>
    </sortState>
  </autoFilter>
  <conditionalFormatting sqref="I63 I58:I59 I90:I91 I33 I55 I75 I80:I81 I77:I78 I25:I30 I50:I52 I37 I43:I44 I40:I41 I65:I67 I4:I23">
    <cfRule type="cellIs" dxfId="42" priority="91" operator="lessThan">
      <formula>0</formula>
    </cfRule>
  </conditionalFormatting>
  <conditionalFormatting sqref="I24">
    <cfRule type="cellIs" dxfId="41" priority="83" operator="lessThan">
      <formula>0</formula>
    </cfRule>
  </conditionalFormatting>
  <conditionalFormatting sqref="I31:I32">
    <cfRule type="cellIs" dxfId="40" priority="80" operator="lessThan">
      <formula>0</formula>
    </cfRule>
  </conditionalFormatting>
  <conditionalFormatting sqref="I34">
    <cfRule type="cellIs" dxfId="39" priority="79" operator="lessThan">
      <formula>0</formula>
    </cfRule>
  </conditionalFormatting>
  <conditionalFormatting sqref="I39">
    <cfRule type="cellIs" dxfId="38" priority="77" operator="lessThan">
      <formula>0</formula>
    </cfRule>
  </conditionalFormatting>
  <conditionalFormatting sqref="I42">
    <cfRule type="cellIs" dxfId="37" priority="75" operator="lessThan">
      <formula>0</formula>
    </cfRule>
  </conditionalFormatting>
  <conditionalFormatting sqref="I46">
    <cfRule type="cellIs" dxfId="36" priority="73" operator="lessThan">
      <formula>0</formula>
    </cfRule>
  </conditionalFormatting>
  <conditionalFormatting sqref="I47:I48">
    <cfRule type="cellIs" dxfId="35" priority="72" operator="lessThan">
      <formula>0</formula>
    </cfRule>
  </conditionalFormatting>
  <conditionalFormatting sqref="I49">
    <cfRule type="cellIs" dxfId="34" priority="71" operator="lessThan">
      <formula>0</formula>
    </cfRule>
  </conditionalFormatting>
  <conditionalFormatting sqref="I54">
    <cfRule type="cellIs" dxfId="33" priority="70" operator="lessThan">
      <formula>0</formula>
    </cfRule>
  </conditionalFormatting>
  <conditionalFormatting sqref="I57">
    <cfRule type="cellIs" dxfId="32" priority="65" operator="lessThan">
      <formula>0</formula>
    </cfRule>
  </conditionalFormatting>
  <conditionalFormatting sqref="I62">
    <cfRule type="cellIs" dxfId="31" priority="64" operator="lessThan">
      <formula>0</formula>
    </cfRule>
  </conditionalFormatting>
  <conditionalFormatting sqref="I64">
    <cfRule type="cellIs" dxfId="30" priority="62" operator="lessThan">
      <formula>0</formula>
    </cfRule>
  </conditionalFormatting>
  <conditionalFormatting sqref="I68">
    <cfRule type="cellIs" dxfId="29" priority="61" operator="lessThan">
      <formula>0</formula>
    </cfRule>
  </conditionalFormatting>
  <conditionalFormatting sqref="I70">
    <cfRule type="cellIs" dxfId="28" priority="59" operator="lessThan">
      <formula>0</formula>
    </cfRule>
  </conditionalFormatting>
  <conditionalFormatting sqref="I71">
    <cfRule type="cellIs" dxfId="27" priority="58" operator="lessThan">
      <formula>0</formula>
    </cfRule>
  </conditionalFormatting>
  <conditionalFormatting sqref="I69">
    <cfRule type="cellIs" dxfId="26" priority="57" operator="lessThan">
      <formula>0</formula>
    </cfRule>
  </conditionalFormatting>
  <conditionalFormatting sqref="I72">
    <cfRule type="cellIs" dxfId="25" priority="56" operator="lessThan">
      <formula>0</formula>
    </cfRule>
  </conditionalFormatting>
  <conditionalFormatting sqref="I73">
    <cfRule type="cellIs" dxfId="24" priority="55" operator="lessThan">
      <formula>0</formula>
    </cfRule>
  </conditionalFormatting>
  <conditionalFormatting sqref="I74">
    <cfRule type="cellIs" dxfId="23" priority="54" operator="lessThan">
      <formula>0</formula>
    </cfRule>
  </conditionalFormatting>
  <conditionalFormatting sqref="I82">
    <cfRule type="cellIs" dxfId="22" priority="52" operator="lessThan">
      <formula>0</formula>
    </cfRule>
  </conditionalFormatting>
  <conditionalFormatting sqref="I84">
    <cfRule type="cellIs" dxfId="21" priority="51" operator="lessThan">
      <formula>0</formula>
    </cfRule>
  </conditionalFormatting>
  <conditionalFormatting sqref="I88">
    <cfRule type="cellIs" dxfId="20" priority="48" operator="lessThan">
      <formula>0</formula>
    </cfRule>
  </conditionalFormatting>
  <conditionalFormatting sqref="I92">
    <cfRule type="cellIs" dxfId="19" priority="46" operator="lessThan">
      <formula>0</formula>
    </cfRule>
  </conditionalFormatting>
  <conditionalFormatting sqref="I94">
    <cfRule type="cellIs" dxfId="18" priority="45" operator="lessThan">
      <formula>0</formula>
    </cfRule>
  </conditionalFormatting>
  <conditionalFormatting sqref="I87">
    <cfRule type="cellIs" dxfId="17" priority="17" operator="lessThan">
      <formula>0</formula>
    </cfRule>
  </conditionalFormatting>
  <conditionalFormatting sqref="I83">
    <cfRule type="cellIs" dxfId="16" priority="16" operator="lessThan">
      <formula>0</formula>
    </cfRule>
  </conditionalFormatting>
  <conditionalFormatting sqref="I79">
    <cfRule type="cellIs" dxfId="15" priority="15" operator="lessThan">
      <formula>0</formula>
    </cfRule>
  </conditionalFormatting>
  <conditionalFormatting sqref="I93">
    <cfRule type="cellIs" dxfId="14" priority="13" operator="lessThan">
      <formula>0</formula>
    </cfRule>
  </conditionalFormatting>
  <conditionalFormatting sqref="I89">
    <cfRule type="cellIs" dxfId="13" priority="12" operator="lessThan">
      <formula>0</formula>
    </cfRule>
  </conditionalFormatting>
  <conditionalFormatting sqref="I86">
    <cfRule type="cellIs" dxfId="12" priority="11" operator="lessThan">
      <formula>0</formula>
    </cfRule>
  </conditionalFormatting>
  <conditionalFormatting sqref="I85">
    <cfRule type="cellIs" dxfId="11" priority="10" operator="lessThan">
      <formula>0</formula>
    </cfRule>
  </conditionalFormatting>
  <conditionalFormatting sqref="I76">
    <cfRule type="cellIs" dxfId="10" priority="9" operator="lessThan">
      <formula>0</formula>
    </cfRule>
  </conditionalFormatting>
  <conditionalFormatting sqref="I61">
    <cfRule type="cellIs" dxfId="9" priority="8" operator="lessThan">
      <formula>0</formula>
    </cfRule>
  </conditionalFormatting>
  <conditionalFormatting sqref="I60">
    <cfRule type="cellIs" dxfId="8" priority="7" operator="lessThan">
      <formula>0</formula>
    </cfRule>
  </conditionalFormatting>
  <conditionalFormatting sqref="I56">
    <cfRule type="cellIs" dxfId="7" priority="6" operator="lessThan">
      <formula>0</formula>
    </cfRule>
  </conditionalFormatting>
  <conditionalFormatting sqref="I53">
    <cfRule type="cellIs" dxfId="6" priority="5" operator="lessThan">
      <formula>0</formula>
    </cfRule>
  </conditionalFormatting>
  <conditionalFormatting sqref="I35">
    <cfRule type="cellIs" dxfId="5" priority="4" operator="lessThan">
      <formula>0</formula>
    </cfRule>
  </conditionalFormatting>
  <conditionalFormatting sqref="I36">
    <cfRule type="cellIs" dxfId="4" priority="3" operator="lessThan">
      <formula>0</formula>
    </cfRule>
  </conditionalFormatting>
  <conditionalFormatting sqref="I38">
    <cfRule type="cellIs" dxfId="3" priority="2" operator="lessThan">
      <formula>0</formula>
    </cfRule>
  </conditionalFormatting>
  <conditionalFormatting sqref="I45">
    <cfRule type="cellIs" dxfId="2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D5A5-5A76-CC46-BFE7-62B8B9AF9C2F}">
  <dimension ref="A1:M127"/>
  <sheetViews>
    <sheetView zoomScaleNormal="100" workbookViewId="0">
      <selection activeCell="A11" sqref="A11"/>
    </sheetView>
  </sheetViews>
  <sheetFormatPr defaultColWidth="8.85546875" defaultRowHeight="15" customHeight="1" x14ac:dyDescent="0.25"/>
  <cols>
    <col min="1" max="1" width="22.85546875" style="2" customWidth="1"/>
    <col min="2" max="2" width="14.7109375" style="39" bestFit="1" customWidth="1"/>
    <col min="3" max="3" width="8.85546875" style="2" bestFit="1" customWidth="1"/>
    <col min="4" max="4" width="10" style="3" bestFit="1" customWidth="1"/>
    <col min="5" max="5" width="11.140625" style="2" customWidth="1"/>
    <col min="6" max="6" width="10.7109375" style="3" bestFit="1" customWidth="1"/>
    <col min="7" max="7" width="11.28515625" style="3" customWidth="1"/>
    <col min="8" max="8" width="13" style="3" customWidth="1"/>
    <col min="9" max="9" width="10.7109375" style="3" bestFit="1" customWidth="1"/>
    <col min="10" max="10" width="35.140625" style="2" bestFit="1" customWidth="1"/>
    <col min="11" max="16384" width="8.85546875" style="2"/>
  </cols>
  <sheetData>
    <row r="1" spans="1:10" ht="31.5" x14ac:dyDescent="0.25">
      <c r="A1" s="7" t="s">
        <v>319</v>
      </c>
      <c r="J1" s="15"/>
    </row>
    <row r="2" spans="1:10" ht="15" customHeight="1" x14ac:dyDescent="0.25">
      <c r="A2" s="1"/>
      <c r="B2" s="40"/>
      <c r="C2" s="1" t="s">
        <v>0</v>
      </c>
      <c r="D2" s="4" t="s">
        <v>1</v>
      </c>
      <c r="E2" s="1" t="s">
        <v>2</v>
      </c>
      <c r="F2" s="4"/>
      <c r="G2" s="4" t="s">
        <v>3</v>
      </c>
      <c r="H2" s="4"/>
      <c r="I2" s="4" t="s">
        <v>4</v>
      </c>
      <c r="J2" s="1"/>
    </row>
    <row r="3" spans="1:10" ht="15" customHeight="1" x14ac:dyDescent="0.25">
      <c r="A3" s="1" t="s">
        <v>5</v>
      </c>
      <c r="B3" s="40" t="s">
        <v>6</v>
      </c>
      <c r="C3" s="1" t="s">
        <v>7</v>
      </c>
      <c r="D3" s="4" t="s">
        <v>8</v>
      </c>
      <c r="E3" s="1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1" t="s">
        <v>14</v>
      </c>
    </row>
    <row r="4" spans="1:10" ht="15" customHeight="1" x14ac:dyDescent="0.25">
      <c r="A4" s="9" t="s">
        <v>233</v>
      </c>
      <c r="B4" s="52">
        <v>37364</v>
      </c>
      <c r="C4" s="49">
        <v>1</v>
      </c>
      <c r="D4" s="50">
        <v>6000</v>
      </c>
      <c r="E4" s="49"/>
      <c r="F4" s="50">
        <f t="shared" ref="F4:F11" si="0">(E4*75)+D4</f>
        <v>6000</v>
      </c>
      <c r="G4" s="50">
        <v>4903</v>
      </c>
      <c r="H4" s="50">
        <f>G4/4</f>
        <v>1225.75</v>
      </c>
      <c r="I4" s="10">
        <f t="shared" ref="I4:I35" si="1">F4+H4-$I$127</f>
        <v>1301.4993112947659</v>
      </c>
      <c r="J4" s="9"/>
    </row>
    <row r="5" spans="1:10" ht="15" customHeight="1" x14ac:dyDescent="0.25">
      <c r="A5" s="11" t="s">
        <v>383</v>
      </c>
      <c r="B5" s="31" t="s">
        <v>152</v>
      </c>
      <c r="C5" s="16">
        <v>1</v>
      </c>
      <c r="D5" s="17"/>
      <c r="E5" s="16">
        <v>64</v>
      </c>
      <c r="F5" s="17">
        <f t="shared" si="0"/>
        <v>4800</v>
      </c>
      <c r="G5" s="17"/>
      <c r="H5" s="17">
        <f>H4</f>
        <v>1225.75</v>
      </c>
      <c r="I5" s="12">
        <f t="shared" si="1"/>
        <v>101.4993112947659</v>
      </c>
      <c r="J5" s="11"/>
    </row>
    <row r="6" spans="1:10" ht="15" customHeight="1" x14ac:dyDescent="0.25">
      <c r="A6" s="11" t="s">
        <v>229</v>
      </c>
      <c r="B6" s="31" t="s">
        <v>306</v>
      </c>
      <c r="C6" s="16">
        <v>1</v>
      </c>
      <c r="D6" s="17"/>
      <c r="E6" s="16">
        <v>94</v>
      </c>
      <c r="F6" s="17">
        <f t="shared" si="0"/>
        <v>7050</v>
      </c>
      <c r="G6" s="17"/>
      <c r="H6" s="17">
        <f>H5</f>
        <v>1225.75</v>
      </c>
      <c r="I6" s="12">
        <f t="shared" si="1"/>
        <v>2351.4993112947659</v>
      </c>
      <c r="J6" s="11"/>
    </row>
    <row r="7" spans="1:10" ht="15" customHeight="1" x14ac:dyDescent="0.25">
      <c r="A7" s="11" t="s">
        <v>72</v>
      </c>
      <c r="B7" s="31" t="s">
        <v>125</v>
      </c>
      <c r="C7" s="16">
        <v>1</v>
      </c>
      <c r="D7" s="17"/>
      <c r="E7" s="16">
        <v>60</v>
      </c>
      <c r="F7" s="17">
        <f t="shared" si="0"/>
        <v>4500</v>
      </c>
      <c r="G7" s="17"/>
      <c r="H7" s="17">
        <f>H6</f>
        <v>1225.75</v>
      </c>
      <c r="I7" s="12">
        <f t="shared" si="1"/>
        <v>-198.5006887052341</v>
      </c>
      <c r="J7" s="11"/>
    </row>
    <row r="8" spans="1:10" ht="15" customHeight="1" x14ac:dyDescent="0.25">
      <c r="A8" s="9" t="s">
        <v>384</v>
      </c>
      <c r="B8" s="52">
        <v>26679</v>
      </c>
      <c r="C8" s="49">
        <v>2</v>
      </c>
      <c r="D8" s="50">
        <v>3000</v>
      </c>
      <c r="E8" s="49"/>
      <c r="F8" s="50">
        <f t="shared" si="0"/>
        <v>3000</v>
      </c>
      <c r="G8" s="50">
        <v>172</v>
      </c>
      <c r="H8" s="50">
        <f>G8/4</f>
        <v>43</v>
      </c>
      <c r="I8" s="10">
        <f t="shared" si="1"/>
        <v>-2881.2506887052341</v>
      </c>
      <c r="J8" s="9"/>
    </row>
    <row r="9" spans="1:10" ht="15" customHeight="1" x14ac:dyDescent="0.25">
      <c r="A9" s="11" t="s">
        <v>218</v>
      </c>
      <c r="B9" s="31" t="s">
        <v>303</v>
      </c>
      <c r="C9" s="16">
        <v>2</v>
      </c>
      <c r="D9" s="17"/>
      <c r="E9" s="16">
        <v>190</v>
      </c>
      <c r="F9" s="17">
        <f>(E9*150)+D9</f>
        <v>28500</v>
      </c>
      <c r="G9" s="17"/>
      <c r="H9" s="17">
        <f>H8</f>
        <v>43</v>
      </c>
      <c r="I9" s="12">
        <f t="shared" si="1"/>
        <v>22618.749311294767</v>
      </c>
      <c r="J9" s="22"/>
    </row>
    <row r="10" spans="1:10" ht="15" customHeight="1" x14ac:dyDescent="0.25">
      <c r="A10" s="16" t="s">
        <v>21</v>
      </c>
      <c r="B10" s="31" t="s">
        <v>107</v>
      </c>
      <c r="C10" s="16">
        <v>2</v>
      </c>
      <c r="D10" s="17"/>
      <c r="E10" s="16">
        <v>19</v>
      </c>
      <c r="F10" s="17">
        <f t="shared" si="0"/>
        <v>1425</v>
      </c>
      <c r="G10" s="17"/>
      <c r="H10" s="17">
        <f>H9</f>
        <v>43</v>
      </c>
      <c r="I10" s="12">
        <f t="shared" si="1"/>
        <v>-4456.2506887052341</v>
      </c>
      <c r="J10" s="22"/>
    </row>
    <row r="11" spans="1:10" ht="15" customHeight="1" x14ac:dyDescent="0.25">
      <c r="A11" s="49" t="s">
        <v>68</v>
      </c>
      <c r="B11" s="52" t="s">
        <v>118</v>
      </c>
      <c r="C11" s="49">
        <v>3</v>
      </c>
      <c r="D11" s="50">
        <v>6000</v>
      </c>
      <c r="E11" s="49"/>
      <c r="F11" s="50">
        <f t="shared" si="0"/>
        <v>6000</v>
      </c>
      <c r="G11" s="50">
        <v>46</v>
      </c>
      <c r="H11" s="50">
        <f>G11/3</f>
        <v>15.333333333333334</v>
      </c>
      <c r="I11" s="10">
        <f t="shared" si="1"/>
        <v>91.082644628098933</v>
      </c>
      <c r="J11" s="9"/>
    </row>
    <row r="12" spans="1:10" ht="15" customHeight="1" x14ac:dyDescent="0.25">
      <c r="A12" s="16" t="s">
        <v>386</v>
      </c>
      <c r="B12" s="31">
        <v>35941</v>
      </c>
      <c r="C12" s="16">
        <v>3</v>
      </c>
      <c r="D12" s="17"/>
      <c r="E12" s="16">
        <v>120</v>
      </c>
      <c r="F12" s="17">
        <f>(E12*150)+D12</f>
        <v>18000</v>
      </c>
      <c r="G12" s="17"/>
      <c r="H12" s="17">
        <f>H11</f>
        <v>15.333333333333334</v>
      </c>
      <c r="I12" s="12">
        <f t="shared" si="1"/>
        <v>12091.082644628099</v>
      </c>
      <c r="J12" s="22"/>
    </row>
    <row r="13" spans="1:10" ht="15" customHeight="1" x14ac:dyDescent="0.25">
      <c r="A13" s="11" t="s">
        <v>26</v>
      </c>
      <c r="B13" s="31" t="s">
        <v>159</v>
      </c>
      <c r="C13" s="16">
        <v>3</v>
      </c>
      <c r="D13" s="17"/>
      <c r="E13" s="16">
        <v>2</v>
      </c>
      <c r="F13" s="17">
        <f t="shared" ref="F13:F26" si="2">(E13*75)+D13</f>
        <v>150</v>
      </c>
      <c r="G13" s="17"/>
      <c r="H13" s="17">
        <f>H12</f>
        <v>15.333333333333334</v>
      </c>
      <c r="I13" s="12">
        <f t="shared" si="1"/>
        <v>-5758.9173553719011</v>
      </c>
      <c r="J13" s="11"/>
    </row>
    <row r="14" spans="1:10" ht="15" customHeight="1" x14ac:dyDescent="0.25">
      <c r="A14" s="11" t="s">
        <v>62</v>
      </c>
      <c r="B14" s="31" t="s">
        <v>104</v>
      </c>
      <c r="C14" s="16">
        <v>3</v>
      </c>
      <c r="D14" s="17"/>
      <c r="E14" s="16">
        <v>24</v>
      </c>
      <c r="F14" s="17">
        <f>(E14*75)+D14</f>
        <v>1800</v>
      </c>
      <c r="G14" s="17"/>
      <c r="H14" s="17">
        <f>H13</f>
        <v>15.333333333333334</v>
      </c>
      <c r="I14" s="12">
        <f t="shared" si="1"/>
        <v>-4108.9173553719011</v>
      </c>
      <c r="J14" s="11"/>
    </row>
    <row r="15" spans="1:10" ht="15" customHeight="1" x14ac:dyDescent="0.25">
      <c r="A15" s="58" t="s">
        <v>222</v>
      </c>
      <c r="B15" s="52" t="s">
        <v>258</v>
      </c>
      <c r="C15" s="49">
        <v>4</v>
      </c>
      <c r="D15" s="50">
        <v>3000</v>
      </c>
      <c r="E15" s="49"/>
      <c r="F15" s="50">
        <f t="shared" si="2"/>
        <v>3000</v>
      </c>
      <c r="G15" s="50">
        <v>1131</v>
      </c>
      <c r="H15" s="50">
        <f>G15/3</f>
        <v>377</v>
      </c>
      <c r="I15" s="10">
        <f t="shared" si="1"/>
        <v>-2547.2506887052341</v>
      </c>
      <c r="J15" s="9"/>
    </row>
    <row r="16" spans="1:10" ht="15" customHeight="1" x14ac:dyDescent="0.25">
      <c r="A16" s="28" t="s">
        <v>324</v>
      </c>
      <c r="B16" s="31" t="s">
        <v>102</v>
      </c>
      <c r="C16" s="16">
        <v>4</v>
      </c>
      <c r="D16" s="17"/>
      <c r="E16" s="16">
        <v>86</v>
      </c>
      <c r="F16" s="17">
        <f t="shared" si="2"/>
        <v>6450</v>
      </c>
      <c r="G16" s="17"/>
      <c r="H16" s="17">
        <f>H15</f>
        <v>377</v>
      </c>
      <c r="I16" s="12">
        <f t="shared" si="1"/>
        <v>902.7493112947659</v>
      </c>
      <c r="J16" s="11"/>
    </row>
    <row r="17" spans="1:10" ht="15" customHeight="1" x14ac:dyDescent="0.25">
      <c r="A17" s="11" t="s">
        <v>385</v>
      </c>
      <c r="B17" s="31">
        <v>26679</v>
      </c>
      <c r="C17" s="16">
        <v>4</v>
      </c>
      <c r="D17" s="17"/>
      <c r="E17" s="16">
        <v>45</v>
      </c>
      <c r="F17" s="17">
        <f t="shared" si="2"/>
        <v>3375</v>
      </c>
      <c r="G17" s="17"/>
      <c r="H17" s="17">
        <f>H16</f>
        <v>377</v>
      </c>
      <c r="I17" s="12">
        <f t="shared" si="1"/>
        <v>-2172.2506887052341</v>
      </c>
      <c r="J17" s="11"/>
    </row>
    <row r="18" spans="1:10" ht="15" customHeight="1" x14ac:dyDescent="0.25">
      <c r="A18" s="9" t="s">
        <v>235</v>
      </c>
      <c r="B18" s="52" t="s">
        <v>284</v>
      </c>
      <c r="C18" s="49">
        <v>5</v>
      </c>
      <c r="D18" s="50">
        <v>6000</v>
      </c>
      <c r="E18" s="49"/>
      <c r="F18" s="50">
        <f t="shared" si="2"/>
        <v>6000</v>
      </c>
      <c r="G18" s="50">
        <v>2691</v>
      </c>
      <c r="H18" s="50">
        <f>G18/4</f>
        <v>672.75</v>
      </c>
      <c r="I18" s="10">
        <f t="shared" si="1"/>
        <v>748.4993112947659</v>
      </c>
      <c r="J18" s="9"/>
    </row>
    <row r="19" spans="1:10" ht="15" customHeight="1" x14ac:dyDescent="0.25">
      <c r="A19" s="28" t="s">
        <v>39</v>
      </c>
      <c r="B19" s="31" t="s">
        <v>154</v>
      </c>
      <c r="C19" s="16">
        <v>5</v>
      </c>
      <c r="D19" s="17"/>
      <c r="E19" s="16">
        <v>23</v>
      </c>
      <c r="F19" s="17">
        <f t="shared" si="2"/>
        <v>1725</v>
      </c>
      <c r="G19" s="17"/>
      <c r="H19" s="17">
        <f>H18</f>
        <v>672.75</v>
      </c>
      <c r="I19" s="12">
        <f t="shared" si="1"/>
        <v>-3526.5006887052341</v>
      </c>
      <c r="J19" s="11"/>
    </row>
    <row r="20" spans="1:10" ht="15" customHeight="1" x14ac:dyDescent="0.25">
      <c r="A20" s="28" t="s">
        <v>388</v>
      </c>
      <c r="B20" s="31" t="s">
        <v>124</v>
      </c>
      <c r="C20" s="16">
        <v>5</v>
      </c>
      <c r="D20" s="17"/>
      <c r="E20" s="16">
        <v>48</v>
      </c>
      <c r="F20" s="17">
        <f t="shared" si="2"/>
        <v>3600</v>
      </c>
      <c r="G20" s="17"/>
      <c r="H20" s="17">
        <f>H19</f>
        <v>672.75</v>
      </c>
      <c r="I20" s="12">
        <f t="shared" si="1"/>
        <v>-1651.5006887052341</v>
      </c>
      <c r="J20" s="11"/>
    </row>
    <row r="21" spans="1:10" ht="15" customHeight="1" x14ac:dyDescent="0.25">
      <c r="A21" s="28" t="s">
        <v>173</v>
      </c>
      <c r="B21" s="31" t="s">
        <v>256</v>
      </c>
      <c r="C21" s="16">
        <v>5</v>
      </c>
      <c r="D21" s="17"/>
      <c r="E21" s="16">
        <v>62</v>
      </c>
      <c r="F21" s="17">
        <f t="shared" si="2"/>
        <v>4650</v>
      </c>
      <c r="G21" s="17"/>
      <c r="H21" s="17">
        <f>H20</f>
        <v>672.75</v>
      </c>
      <c r="I21" s="12">
        <f t="shared" si="1"/>
        <v>-601.5006887052341</v>
      </c>
      <c r="J21" s="11"/>
    </row>
    <row r="22" spans="1:10" ht="15" customHeight="1" x14ac:dyDescent="0.25">
      <c r="A22" s="9" t="s">
        <v>285</v>
      </c>
      <c r="B22" s="52" t="s">
        <v>286</v>
      </c>
      <c r="C22" s="49">
        <v>6</v>
      </c>
      <c r="D22" s="50">
        <v>6000</v>
      </c>
      <c r="E22" s="49"/>
      <c r="F22" s="50">
        <f t="shared" si="2"/>
        <v>6000</v>
      </c>
      <c r="G22" s="50">
        <v>1972</v>
      </c>
      <c r="H22" s="50">
        <f>G22/4</f>
        <v>493</v>
      </c>
      <c r="I22" s="10">
        <f t="shared" si="1"/>
        <v>568.7493112947659</v>
      </c>
      <c r="J22" s="9"/>
    </row>
    <row r="23" spans="1:10" ht="15" customHeight="1" x14ac:dyDescent="0.25">
      <c r="A23" s="11" t="s">
        <v>18</v>
      </c>
      <c r="B23" s="31" t="s">
        <v>153</v>
      </c>
      <c r="C23" s="16">
        <v>6</v>
      </c>
      <c r="D23" s="17"/>
      <c r="E23" s="16">
        <v>69</v>
      </c>
      <c r="F23" s="17">
        <f t="shared" si="2"/>
        <v>5175</v>
      </c>
      <c r="G23" s="17"/>
      <c r="H23" s="17">
        <f>H22</f>
        <v>493</v>
      </c>
      <c r="I23" s="12">
        <f t="shared" si="1"/>
        <v>-256.2506887052341</v>
      </c>
      <c r="J23" s="11"/>
    </row>
    <row r="24" spans="1:10" ht="15" customHeight="1" x14ac:dyDescent="0.25">
      <c r="A24" s="37" t="s">
        <v>29</v>
      </c>
      <c r="B24" s="31" t="s">
        <v>290</v>
      </c>
      <c r="C24" s="16">
        <v>6</v>
      </c>
      <c r="D24" s="17"/>
      <c r="E24" s="16">
        <v>46</v>
      </c>
      <c r="F24" s="17">
        <f t="shared" si="2"/>
        <v>3450</v>
      </c>
      <c r="G24" s="17"/>
      <c r="H24" s="17">
        <f>H23</f>
        <v>493</v>
      </c>
      <c r="I24" s="12">
        <f t="shared" si="1"/>
        <v>-1981.2506887052341</v>
      </c>
      <c r="J24" s="22"/>
    </row>
    <row r="25" spans="1:10" ht="15" customHeight="1" x14ac:dyDescent="0.25">
      <c r="A25" s="11" t="s">
        <v>187</v>
      </c>
      <c r="B25" s="31" t="s">
        <v>125</v>
      </c>
      <c r="C25" s="16">
        <v>6</v>
      </c>
      <c r="D25" s="17"/>
      <c r="E25" s="16">
        <v>72</v>
      </c>
      <c r="F25" s="17">
        <f t="shared" si="2"/>
        <v>5400</v>
      </c>
      <c r="G25" s="17"/>
      <c r="H25" s="17">
        <f>H24</f>
        <v>493</v>
      </c>
      <c r="I25" s="12">
        <f t="shared" si="1"/>
        <v>-31.250688705234097</v>
      </c>
      <c r="J25" s="11"/>
    </row>
    <row r="26" spans="1:10" ht="15" customHeight="1" x14ac:dyDescent="0.25">
      <c r="A26" s="49" t="s">
        <v>389</v>
      </c>
      <c r="B26" s="52">
        <v>3151</v>
      </c>
      <c r="C26" s="49">
        <v>7</v>
      </c>
      <c r="D26" s="50">
        <v>6000</v>
      </c>
      <c r="E26" s="49"/>
      <c r="F26" s="50">
        <f t="shared" si="2"/>
        <v>6000</v>
      </c>
      <c r="G26" s="50">
        <v>2447</v>
      </c>
      <c r="H26" s="50">
        <f>G26/4</f>
        <v>611.75</v>
      </c>
      <c r="I26" s="10">
        <f t="shared" si="1"/>
        <v>687.4993112947659</v>
      </c>
      <c r="J26" s="9"/>
    </row>
    <row r="27" spans="1:10" ht="15" customHeight="1" x14ac:dyDescent="0.25">
      <c r="A27" s="11" t="s">
        <v>63</v>
      </c>
      <c r="B27" s="31" t="s">
        <v>103</v>
      </c>
      <c r="C27" s="16">
        <v>7</v>
      </c>
      <c r="D27" s="17"/>
      <c r="E27" s="16">
        <v>176</v>
      </c>
      <c r="F27" s="17">
        <f>(E27*150)+D27</f>
        <v>26400</v>
      </c>
      <c r="G27" s="17"/>
      <c r="H27" s="17">
        <f>H26</f>
        <v>611.75</v>
      </c>
      <c r="I27" s="12">
        <f t="shared" si="1"/>
        <v>21087.499311294767</v>
      </c>
      <c r="J27" s="11"/>
    </row>
    <row r="28" spans="1:10" ht="15" customHeight="1" x14ac:dyDescent="0.25">
      <c r="A28" s="11" t="s">
        <v>61</v>
      </c>
      <c r="B28" s="31" t="s">
        <v>112</v>
      </c>
      <c r="C28" s="16">
        <v>7</v>
      </c>
      <c r="D28" s="17"/>
      <c r="E28" s="16">
        <v>176</v>
      </c>
      <c r="F28" s="17">
        <f>(E28*150)+D28</f>
        <v>26400</v>
      </c>
      <c r="G28" s="17"/>
      <c r="H28" s="17">
        <f>H27</f>
        <v>611.75</v>
      </c>
      <c r="I28" s="12">
        <f t="shared" si="1"/>
        <v>21087.499311294767</v>
      </c>
      <c r="J28" s="11"/>
    </row>
    <row r="29" spans="1:10" ht="15" customHeight="1" x14ac:dyDescent="0.25">
      <c r="A29" s="11" t="s">
        <v>58</v>
      </c>
      <c r="B29" s="31" t="s">
        <v>119</v>
      </c>
      <c r="C29" s="16">
        <v>7</v>
      </c>
      <c r="D29" s="17"/>
      <c r="E29" s="16">
        <v>177</v>
      </c>
      <c r="F29" s="17">
        <f>(E29*150)+D29</f>
        <v>26550</v>
      </c>
      <c r="G29" s="17"/>
      <c r="H29" s="17">
        <f>H28</f>
        <v>611.75</v>
      </c>
      <c r="I29" s="12">
        <f t="shared" si="1"/>
        <v>21237.499311294767</v>
      </c>
      <c r="J29" s="11"/>
    </row>
    <row r="30" spans="1:10" ht="15" customHeight="1" x14ac:dyDescent="0.25">
      <c r="A30" s="49" t="s">
        <v>175</v>
      </c>
      <c r="B30" s="52" t="s">
        <v>257</v>
      </c>
      <c r="C30" s="49">
        <v>8</v>
      </c>
      <c r="D30" s="50">
        <v>6000</v>
      </c>
      <c r="E30" s="49"/>
      <c r="F30" s="50">
        <f t="shared" ref="F30:F39" si="3">(E30*75)+D30</f>
        <v>6000</v>
      </c>
      <c r="G30" s="50">
        <v>155</v>
      </c>
      <c r="H30" s="50">
        <f>G30/4</f>
        <v>38.75</v>
      </c>
      <c r="I30" s="10">
        <f t="shared" si="1"/>
        <v>114.4993112947659</v>
      </c>
      <c r="J30" s="9"/>
    </row>
    <row r="31" spans="1:10" ht="15" customHeight="1" x14ac:dyDescent="0.25">
      <c r="A31" s="28" t="s">
        <v>186</v>
      </c>
      <c r="B31" s="31" t="s">
        <v>264</v>
      </c>
      <c r="C31" s="16">
        <v>8</v>
      </c>
      <c r="D31" s="17"/>
      <c r="E31" s="16">
        <v>30</v>
      </c>
      <c r="F31" s="17">
        <f t="shared" si="3"/>
        <v>2250</v>
      </c>
      <c r="G31" s="17"/>
      <c r="H31" s="17">
        <f>H30</f>
        <v>38.75</v>
      </c>
      <c r="I31" s="12">
        <f t="shared" si="1"/>
        <v>-3635.5006887052341</v>
      </c>
      <c r="J31" s="11"/>
    </row>
    <row r="32" spans="1:10" ht="15" customHeight="1" x14ac:dyDescent="0.25">
      <c r="A32" s="37" t="s">
        <v>244</v>
      </c>
      <c r="B32" s="31" t="s">
        <v>295</v>
      </c>
      <c r="C32" s="16">
        <v>8</v>
      </c>
      <c r="D32" s="17"/>
      <c r="E32" s="16">
        <v>92</v>
      </c>
      <c r="F32" s="17">
        <f t="shared" si="3"/>
        <v>6900</v>
      </c>
      <c r="G32" s="17"/>
      <c r="H32" s="17">
        <f>H31</f>
        <v>38.75</v>
      </c>
      <c r="I32" s="12">
        <f t="shared" si="1"/>
        <v>1014.4993112947659</v>
      </c>
      <c r="J32" s="22"/>
    </row>
    <row r="33" spans="1:10" ht="15" customHeight="1" x14ac:dyDescent="0.25">
      <c r="A33" s="16" t="s">
        <v>15</v>
      </c>
      <c r="B33" s="31" t="s">
        <v>255</v>
      </c>
      <c r="C33" s="16">
        <v>8</v>
      </c>
      <c r="D33" s="17"/>
      <c r="E33" s="16">
        <v>3</v>
      </c>
      <c r="F33" s="17">
        <f t="shared" si="3"/>
        <v>225</v>
      </c>
      <c r="G33" s="17"/>
      <c r="H33" s="17">
        <f>H32</f>
        <v>38.75</v>
      </c>
      <c r="I33" s="12">
        <f t="shared" si="1"/>
        <v>-5660.5006887052341</v>
      </c>
      <c r="J33" s="22"/>
    </row>
    <row r="34" spans="1:10" ht="15" customHeight="1" x14ac:dyDescent="0.25">
      <c r="A34" s="9" t="s">
        <v>390</v>
      </c>
      <c r="B34" s="52">
        <v>4128</v>
      </c>
      <c r="C34" s="49">
        <v>9</v>
      </c>
      <c r="D34" s="50">
        <v>10000</v>
      </c>
      <c r="E34" s="49"/>
      <c r="F34" s="50">
        <f t="shared" si="3"/>
        <v>10000</v>
      </c>
      <c r="G34" s="50">
        <v>1503</v>
      </c>
      <c r="H34" s="50">
        <f>G34/5</f>
        <v>300.60000000000002</v>
      </c>
      <c r="I34" s="10">
        <f t="shared" si="1"/>
        <v>4376.3493112947663</v>
      </c>
      <c r="J34" s="9"/>
    </row>
    <row r="35" spans="1:10" ht="15" customHeight="1" x14ac:dyDescent="0.25">
      <c r="A35" s="11" t="s">
        <v>322</v>
      </c>
      <c r="B35" s="31" t="s">
        <v>157</v>
      </c>
      <c r="C35" s="16">
        <v>9</v>
      </c>
      <c r="D35" s="17"/>
      <c r="E35" s="16">
        <v>90</v>
      </c>
      <c r="F35" s="17">
        <f t="shared" si="3"/>
        <v>6750</v>
      </c>
      <c r="G35" s="17"/>
      <c r="H35" s="17">
        <f>H34</f>
        <v>300.60000000000002</v>
      </c>
      <c r="I35" s="12">
        <f t="shared" si="1"/>
        <v>1126.3493112947663</v>
      </c>
      <c r="J35" s="22"/>
    </row>
    <row r="36" spans="1:10" ht="15" customHeight="1" x14ac:dyDescent="0.25">
      <c r="A36" s="28" t="s">
        <v>328</v>
      </c>
      <c r="B36" s="31" t="s">
        <v>129</v>
      </c>
      <c r="C36" s="16">
        <v>9</v>
      </c>
      <c r="D36" s="17"/>
      <c r="E36" s="16">
        <v>26</v>
      </c>
      <c r="F36" s="17">
        <f t="shared" si="3"/>
        <v>1950</v>
      </c>
      <c r="G36" s="17"/>
      <c r="H36" s="17">
        <f>H35</f>
        <v>300.60000000000002</v>
      </c>
      <c r="I36" s="12">
        <f t="shared" ref="I36:I65" si="4">F36+H36-$I$127</f>
        <v>-3673.6506887052342</v>
      </c>
      <c r="J36" s="11"/>
    </row>
    <row r="37" spans="1:10" ht="15" customHeight="1" x14ac:dyDescent="0.25">
      <c r="A37" s="11" t="s">
        <v>189</v>
      </c>
      <c r="B37" s="31" t="s">
        <v>147</v>
      </c>
      <c r="C37" s="16">
        <v>9</v>
      </c>
      <c r="D37" s="17"/>
      <c r="E37" s="16">
        <v>17</v>
      </c>
      <c r="F37" s="17">
        <f t="shared" si="3"/>
        <v>1275</v>
      </c>
      <c r="G37" s="17"/>
      <c r="H37" s="17">
        <f>H36</f>
        <v>300.60000000000002</v>
      </c>
      <c r="I37" s="12">
        <f t="shared" si="4"/>
        <v>-4348.6506887052346</v>
      </c>
      <c r="J37" s="11"/>
    </row>
    <row r="38" spans="1:10" ht="15" customHeight="1" x14ac:dyDescent="0.25">
      <c r="A38" s="11" t="s">
        <v>391</v>
      </c>
      <c r="B38" s="31">
        <v>37928</v>
      </c>
      <c r="C38" s="16">
        <v>9</v>
      </c>
      <c r="D38" s="17"/>
      <c r="E38" s="16">
        <v>53</v>
      </c>
      <c r="F38" s="17">
        <f t="shared" si="3"/>
        <v>3975</v>
      </c>
      <c r="G38" s="17"/>
      <c r="H38" s="17">
        <f>H37</f>
        <v>300.60000000000002</v>
      </c>
      <c r="I38" s="12">
        <f t="shared" si="4"/>
        <v>-1648.6506887052337</v>
      </c>
      <c r="J38" s="11"/>
    </row>
    <row r="39" spans="1:10" ht="15" customHeight="1" x14ac:dyDescent="0.25">
      <c r="A39" s="9" t="s">
        <v>392</v>
      </c>
      <c r="B39" s="52" t="s">
        <v>260</v>
      </c>
      <c r="C39" s="49">
        <v>10</v>
      </c>
      <c r="D39" s="50">
        <v>6000</v>
      </c>
      <c r="E39" s="49"/>
      <c r="F39" s="50">
        <f t="shared" si="3"/>
        <v>6000</v>
      </c>
      <c r="G39" s="50">
        <v>0</v>
      </c>
      <c r="H39" s="50">
        <f>G39/4</f>
        <v>0</v>
      </c>
      <c r="I39" s="10">
        <f t="shared" si="4"/>
        <v>75.749311294765903</v>
      </c>
      <c r="J39" s="9"/>
    </row>
    <row r="40" spans="1:10" ht="15" customHeight="1" x14ac:dyDescent="0.25">
      <c r="A40" s="11" t="s">
        <v>393</v>
      </c>
      <c r="B40" s="31">
        <v>1350</v>
      </c>
      <c r="C40" s="16">
        <v>10</v>
      </c>
      <c r="D40" s="17"/>
      <c r="E40" s="16">
        <v>243</v>
      </c>
      <c r="F40" s="17">
        <f>(E40*150)+D40</f>
        <v>36450</v>
      </c>
      <c r="G40" s="17"/>
      <c r="H40" s="17">
        <f>H39</f>
        <v>0</v>
      </c>
      <c r="I40" s="12">
        <f t="shared" si="4"/>
        <v>30525.749311294767</v>
      </c>
      <c r="J40" s="11"/>
    </row>
    <row r="41" spans="1:10" ht="15" customHeight="1" x14ac:dyDescent="0.25">
      <c r="A41" s="37" t="s">
        <v>35</v>
      </c>
      <c r="B41" s="31" t="s">
        <v>122</v>
      </c>
      <c r="C41" s="16">
        <v>10</v>
      </c>
      <c r="D41" s="17"/>
      <c r="E41" s="16">
        <v>243</v>
      </c>
      <c r="F41" s="17">
        <f>(E41*150)+D41</f>
        <v>36450</v>
      </c>
      <c r="G41" s="17"/>
      <c r="H41" s="17">
        <f>H40</f>
        <v>0</v>
      </c>
      <c r="I41" s="12">
        <f t="shared" si="4"/>
        <v>30525.749311294767</v>
      </c>
      <c r="J41" s="22"/>
    </row>
    <row r="42" spans="1:10" ht="15" customHeight="1" x14ac:dyDescent="0.25">
      <c r="A42" s="35" t="s">
        <v>293</v>
      </c>
      <c r="B42" s="31" t="s">
        <v>294</v>
      </c>
      <c r="C42" s="16">
        <v>10</v>
      </c>
      <c r="D42" s="17"/>
      <c r="E42" s="16">
        <v>62</v>
      </c>
      <c r="F42" s="17">
        <f t="shared" ref="F42:F72" si="5">(E42*75)+D42</f>
        <v>4650</v>
      </c>
      <c r="G42" s="17"/>
      <c r="H42" s="17">
        <f>H41</f>
        <v>0</v>
      </c>
      <c r="I42" s="12">
        <f t="shared" si="4"/>
        <v>-1274.2506887052341</v>
      </c>
      <c r="J42" s="22"/>
    </row>
    <row r="43" spans="1:10" ht="15" customHeight="1" x14ac:dyDescent="0.25">
      <c r="A43" s="57" t="s">
        <v>231</v>
      </c>
      <c r="B43" s="52">
        <v>41467</v>
      </c>
      <c r="C43" s="49">
        <v>11</v>
      </c>
      <c r="D43" s="50">
        <v>6000</v>
      </c>
      <c r="E43" s="49"/>
      <c r="F43" s="50">
        <f t="shared" si="5"/>
        <v>6000</v>
      </c>
      <c r="G43" s="50">
        <v>1220</v>
      </c>
      <c r="H43" s="50">
        <f>G43/4</f>
        <v>305</v>
      </c>
      <c r="I43" s="10">
        <f t="shared" si="4"/>
        <v>380.7493112947659</v>
      </c>
      <c r="J43" s="9"/>
    </row>
    <row r="44" spans="1:10" ht="15" customHeight="1" x14ac:dyDescent="0.25">
      <c r="A44" s="28" t="s">
        <v>171</v>
      </c>
      <c r="B44" s="31">
        <v>40516</v>
      </c>
      <c r="C44" s="16">
        <v>11</v>
      </c>
      <c r="D44" s="17"/>
      <c r="E44" s="16">
        <v>170</v>
      </c>
      <c r="F44" s="17">
        <f t="shared" si="5"/>
        <v>12750</v>
      </c>
      <c r="G44" s="17"/>
      <c r="H44" s="17">
        <f>H43</f>
        <v>305</v>
      </c>
      <c r="I44" s="12">
        <f t="shared" si="4"/>
        <v>7130.7493112947659</v>
      </c>
      <c r="J44" s="11"/>
    </row>
    <row r="45" spans="1:10" ht="15" customHeight="1" x14ac:dyDescent="0.25">
      <c r="A45" s="28" t="s">
        <v>223</v>
      </c>
      <c r="B45" s="31" t="s">
        <v>258</v>
      </c>
      <c r="C45" s="16">
        <v>11</v>
      </c>
      <c r="D45" s="17"/>
      <c r="E45" s="16">
        <v>13</v>
      </c>
      <c r="F45" s="17">
        <f t="shared" si="5"/>
        <v>975</v>
      </c>
      <c r="G45" s="17"/>
      <c r="H45" s="17">
        <f>H44</f>
        <v>305</v>
      </c>
      <c r="I45" s="12">
        <f t="shared" si="4"/>
        <v>-4644.2506887052341</v>
      </c>
      <c r="J45" s="11"/>
    </row>
    <row r="46" spans="1:10" ht="15" customHeight="1" x14ac:dyDescent="0.25">
      <c r="A46" s="11" t="s">
        <v>31</v>
      </c>
      <c r="B46" s="31" t="s">
        <v>109</v>
      </c>
      <c r="C46" s="16">
        <v>11</v>
      </c>
      <c r="D46" s="17"/>
      <c r="E46" s="16">
        <v>39</v>
      </c>
      <c r="F46" s="17">
        <f t="shared" si="5"/>
        <v>2925</v>
      </c>
      <c r="G46" s="17"/>
      <c r="H46" s="17">
        <f>H45</f>
        <v>305</v>
      </c>
      <c r="I46" s="12">
        <f t="shared" si="4"/>
        <v>-2694.2506887052341</v>
      </c>
      <c r="J46" s="11"/>
    </row>
    <row r="47" spans="1:10" ht="15" customHeight="1" x14ac:dyDescent="0.25">
      <c r="A47" s="20" t="s">
        <v>191</v>
      </c>
      <c r="B47" s="52">
        <v>1382</v>
      </c>
      <c r="C47" s="49">
        <v>12</v>
      </c>
      <c r="D47" s="50">
        <v>3000</v>
      </c>
      <c r="E47" s="49"/>
      <c r="F47" s="50">
        <f t="shared" si="5"/>
        <v>3000</v>
      </c>
      <c r="G47" s="50">
        <v>148</v>
      </c>
      <c r="H47" s="50">
        <f>G47/3</f>
        <v>49.333333333333336</v>
      </c>
      <c r="I47" s="10">
        <f t="shared" si="4"/>
        <v>-2874.9173553719006</v>
      </c>
      <c r="J47" s="9"/>
    </row>
    <row r="48" spans="1:10" ht="15" customHeight="1" x14ac:dyDescent="0.25">
      <c r="A48" s="37" t="s">
        <v>308</v>
      </c>
      <c r="B48" s="31">
        <v>55178</v>
      </c>
      <c r="C48" s="16">
        <v>12</v>
      </c>
      <c r="D48" s="17"/>
      <c r="E48" s="16">
        <v>70</v>
      </c>
      <c r="F48" s="17">
        <f t="shared" si="5"/>
        <v>5250</v>
      </c>
      <c r="G48" s="17"/>
      <c r="H48" s="17">
        <f>H47</f>
        <v>49.333333333333336</v>
      </c>
      <c r="I48" s="12">
        <f t="shared" si="4"/>
        <v>-624.91735537190107</v>
      </c>
      <c r="J48" s="22"/>
    </row>
    <row r="49" spans="1:10" ht="15" customHeight="1" x14ac:dyDescent="0.25">
      <c r="A49" s="28" t="s">
        <v>82</v>
      </c>
      <c r="B49" s="31" t="s">
        <v>142</v>
      </c>
      <c r="C49" s="16">
        <v>12</v>
      </c>
      <c r="D49" s="17"/>
      <c r="E49" s="16">
        <v>24</v>
      </c>
      <c r="F49" s="17">
        <f t="shared" si="5"/>
        <v>1800</v>
      </c>
      <c r="G49" s="17"/>
      <c r="H49" s="17">
        <f>H48</f>
        <v>49.333333333333336</v>
      </c>
      <c r="I49" s="12">
        <f t="shared" si="4"/>
        <v>-4074.9173553719011</v>
      </c>
      <c r="J49" s="11"/>
    </row>
    <row r="50" spans="1:10" ht="15" customHeight="1" x14ac:dyDescent="0.25">
      <c r="A50" s="9" t="s">
        <v>320</v>
      </c>
      <c r="B50" s="52" t="s">
        <v>102</v>
      </c>
      <c r="C50" s="49">
        <v>13</v>
      </c>
      <c r="D50" s="50">
        <v>6000</v>
      </c>
      <c r="E50" s="49"/>
      <c r="F50" s="50">
        <f t="shared" si="5"/>
        <v>6000</v>
      </c>
      <c r="G50" s="50">
        <v>1672</v>
      </c>
      <c r="H50" s="50">
        <f>G50/4</f>
        <v>418</v>
      </c>
      <c r="I50" s="10">
        <f t="shared" si="4"/>
        <v>493.7493112947659</v>
      </c>
      <c r="J50" s="9"/>
    </row>
    <row r="51" spans="1:10" ht="15" customHeight="1" x14ac:dyDescent="0.25">
      <c r="A51" s="11" t="s">
        <v>337</v>
      </c>
      <c r="B51" s="31">
        <v>37365</v>
      </c>
      <c r="C51" s="16">
        <v>13</v>
      </c>
      <c r="D51" s="17"/>
      <c r="E51" s="16">
        <v>46</v>
      </c>
      <c r="F51" s="17">
        <f t="shared" si="5"/>
        <v>3450</v>
      </c>
      <c r="G51" s="17"/>
      <c r="H51" s="17">
        <f>H50</f>
        <v>418</v>
      </c>
      <c r="I51" s="12">
        <f t="shared" si="4"/>
        <v>-2056.2506887052341</v>
      </c>
      <c r="J51" s="11"/>
    </row>
    <row r="52" spans="1:10" ht="15" customHeight="1" x14ac:dyDescent="0.25">
      <c r="A52" s="11" t="s">
        <v>170</v>
      </c>
      <c r="B52" s="31">
        <v>37170</v>
      </c>
      <c r="C52" s="16">
        <v>13</v>
      </c>
      <c r="D52" s="17"/>
      <c r="E52" s="16">
        <v>43</v>
      </c>
      <c r="F52" s="17">
        <f t="shared" si="5"/>
        <v>3225</v>
      </c>
      <c r="G52" s="17"/>
      <c r="H52" s="17">
        <f>H51</f>
        <v>418</v>
      </c>
      <c r="I52" s="12">
        <f t="shared" si="4"/>
        <v>-2281.2506887052341</v>
      </c>
      <c r="J52" s="11"/>
    </row>
    <row r="53" spans="1:10" ht="15" customHeight="1" x14ac:dyDescent="0.25">
      <c r="A53" s="11" t="s">
        <v>394</v>
      </c>
      <c r="B53" s="31" t="s">
        <v>152</v>
      </c>
      <c r="C53" s="16">
        <v>13</v>
      </c>
      <c r="D53" s="17"/>
      <c r="E53" s="16">
        <v>90</v>
      </c>
      <c r="F53" s="17">
        <f t="shared" si="5"/>
        <v>6750</v>
      </c>
      <c r="G53" s="17"/>
      <c r="H53" s="17">
        <f>H52</f>
        <v>418</v>
      </c>
      <c r="I53" s="12">
        <f t="shared" si="4"/>
        <v>1243.7493112947659</v>
      </c>
      <c r="J53" s="11"/>
    </row>
    <row r="54" spans="1:10" ht="15" customHeight="1" x14ac:dyDescent="0.25">
      <c r="A54" s="57" t="s">
        <v>243</v>
      </c>
      <c r="B54" s="52" t="s">
        <v>297</v>
      </c>
      <c r="C54" s="49">
        <v>14</v>
      </c>
      <c r="D54" s="50">
        <v>6000</v>
      </c>
      <c r="E54" s="49"/>
      <c r="F54" s="50">
        <f t="shared" si="5"/>
        <v>6000</v>
      </c>
      <c r="G54" s="50">
        <v>631</v>
      </c>
      <c r="H54" s="50">
        <f>G54/4</f>
        <v>157.75</v>
      </c>
      <c r="I54" s="10">
        <f t="shared" si="4"/>
        <v>233.4993112947659</v>
      </c>
      <c r="J54" s="9"/>
    </row>
    <row r="55" spans="1:10" ht="15" customHeight="1" x14ac:dyDescent="0.25">
      <c r="A55" s="28" t="s">
        <v>252</v>
      </c>
      <c r="B55" s="31" t="s">
        <v>280</v>
      </c>
      <c r="C55" s="16">
        <v>14</v>
      </c>
      <c r="D55" s="17"/>
      <c r="E55" s="16">
        <v>45</v>
      </c>
      <c r="F55" s="17">
        <f t="shared" si="5"/>
        <v>3375</v>
      </c>
      <c r="G55" s="17"/>
      <c r="H55" s="17">
        <f>H54</f>
        <v>157.75</v>
      </c>
      <c r="I55" s="12">
        <f t="shared" si="4"/>
        <v>-2391.5006887052341</v>
      </c>
      <c r="J55" s="11"/>
    </row>
    <row r="56" spans="1:10" ht="15" customHeight="1" x14ac:dyDescent="0.25">
      <c r="A56" s="11" t="s">
        <v>325</v>
      </c>
      <c r="B56" s="31">
        <v>29100</v>
      </c>
      <c r="C56" s="16">
        <v>14</v>
      </c>
      <c r="D56" s="17"/>
      <c r="E56" s="16">
        <v>50</v>
      </c>
      <c r="F56" s="17">
        <f t="shared" si="5"/>
        <v>3750</v>
      </c>
      <c r="G56" s="17"/>
      <c r="H56" s="17">
        <f>H55</f>
        <v>157.75</v>
      </c>
      <c r="I56" s="12">
        <f t="shared" si="4"/>
        <v>-2016.5006887052341</v>
      </c>
      <c r="J56" s="11"/>
    </row>
    <row r="57" spans="1:10" ht="15" customHeight="1" x14ac:dyDescent="0.25">
      <c r="A57" s="11" t="s">
        <v>309</v>
      </c>
      <c r="B57" s="31" t="s">
        <v>310</v>
      </c>
      <c r="C57" s="16">
        <v>14</v>
      </c>
      <c r="D57" s="17"/>
      <c r="E57" s="16">
        <v>45</v>
      </c>
      <c r="F57" s="17">
        <f t="shared" si="5"/>
        <v>3375</v>
      </c>
      <c r="G57" s="17"/>
      <c r="H57" s="17">
        <f>H56</f>
        <v>157.75</v>
      </c>
      <c r="I57" s="12">
        <f t="shared" si="4"/>
        <v>-2391.5006887052341</v>
      </c>
      <c r="J57" s="11"/>
    </row>
    <row r="58" spans="1:10" ht="15" customHeight="1" x14ac:dyDescent="0.25">
      <c r="A58" s="57" t="s">
        <v>74</v>
      </c>
      <c r="B58" s="52" t="s">
        <v>128</v>
      </c>
      <c r="C58" s="49">
        <v>15</v>
      </c>
      <c r="D58" s="50">
        <v>6000</v>
      </c>
      <c r="E58" s="49"/>
      <c r="F58" s="50">
        <f t="shared" si="5"/>
        <v>6000</v>
      </c>
      <c r="G58" s="50">
        <v>709</v>
      </c>
      <c r="H58" s="50">
        <f>G58/4</f>
        <v>177.25</v>
      </c>
      <c r="I58" s="10">
        <f t="shared" si="4"/>
        <v>252.9993112947659</v>
      </c>
      <c r="J58" s="9"/>
    </row>
    <row r="59" spans="1:10" ht="15" customHeight="1" x14ac:dyDescent="0.25">
      <c r="A59" s="11" t="s">
        <v>23</v>
      </c>
      <c r="B59" s="31" t="s">
        <v>131</v>
      </c>
      <c r="C59" s="16">
        <v>15</v>
      </c>
      <c r="D59" s="17"/>
      <c r="E59" s="16">
        <v>54</v>
      </c>
      <c r="F59" s="17">
        <f t="shared" si="5"/>
        <v>4050</v>
      </c>
      <c r="G59" s="17"/>
      <c r="H59" s="17">
        <f>H58</f>
        <v>177.25</v>
      </c>
      <c r="I59" s="12">
        <f t="shared" si="4"/>
        <v>-1697.0006887052341</v>
      </c>
      <c r="J59" s="11"/>
    </row>
    <row r="60" spans="1:10" ht="15" customHeight="1" x14ac:dyDescent="0.25">
      <c r="A60" s="11" t="s">
        <v>67</v>
      </c>
      <c r="B60" s="31">
        <v>2767</v>
      </c>
      <c r="C60" s="16">
        <v>15</v>
      </c>
      <c r="D60" s="17"/>
      <c r="E60" s="16">
        <v>120</v>
      </c>
      <c r="F60" s="17">
        <f t="shared" si="5"/>
        <v>9000</v>
      </c>
      <c r="G60" s="17"/>
      <c r="H60" s="17">
        <f>H59</f>
        <v>177.25</v>
      </c>
      <c r="I60" s="12">
        <f t="shared" si="4"/>
        <v>3252.9993112947659</v>
      </c>
      <c r="J60" s="11"/>
    </row>
    <row r="61" spans="1:10" ht="15" customHeight="1" x14ac:dyDescent="0.25">
      <c r="A61" s="11" t="s">
        <v>77</v>
      </c>
      <c r="B61" s="31" t="s">
        <v>136</v>
      </c>
      <c r="C61" s="16">
        <v>15</v>
      </c>
      <c r="D61" s="17"/>
      <c r="E61" s="16">
        <v>20</v>
      </c>
      <c r="F61" s="17">
        <f t="shared" si="5"/>
        <v>1500</v>
      </c>
      <c r="G61" s="17"/>
      <c r="H61" s="17">
        <f>H60</f>
        <v>177.25</v>
      </c>
      <c r="I61" s="12">
        <f t="shared" si="4"/>
        <v>-4247.0006887052341</v>
      </c>
      <c r="J61" s="11"/>
    </row>
    <row r="62" spans="1:10" ht="15" customHeight="1" x14ac:dyDescent="0.25">
      <c r="A62" s="9" t="s">
        <v>36</v>
      </c>
      <c r="B62" s="52" t="s">
        <v>283</v>
      </c>
      <c r="C62" s="49">
        <v>16</v>
      </c>
      <c r="D62" s="50">
        <v>6000</v>
      </c>
      <c r="E62" s="49"/>
      <c r="F62" s="50">
        <f t="shared" si="5"/>
        <v>6000</v>
      </c>
      <c r="G62" s="50">
        <v>196</v>
      </c>
      <c r="H62" s="50">
        <f>G62/4</f>
        <v>49</v>
      </c>
      <c r="I62" s="10">
        <f t="shared" si="4"/>
        <v>124.7493112947659</v>
      </c>
      <c r="J62" s="53"/>
    </row>
    <row r="63" spans="1:10" ht="15" customHeight="1" x14ac:dyDescent="0.25">
      <c r="A63" s="28" t="s">
        <v>203</v>
      </c>
      <c r="B63" s="31" t="s">
        <v>149</v>
      </c>
      <c r="C63" s="16">
        <v>16</v>
      </c>
      <c r="D63" s="17"/>
      <c r="E63" s="16">
        <v>96</v>
      </c>
      <c r="F63" s="17">
        <f t="shared" si="5"/>
        <v>7200</v>
      </c>
      <c r="G63" s="17"/>
      <c r="H63" s="17">
        <f>H62</f>
        <v>49</v>
      </c>
      <c r="I63" s="12">
        <f t="shared" si="4"/>
        <v>1324.7493112947659</v>
      </c>
      <c r="J63" s="11"/>
    </row>
    <row r="64" spans="1:10" ht="15" customHeight="1" x14ac:dyDescent="0.25">
      <c r="A64" s="11" t="s">
        <v>180</v>
      </c>
      <c r="B64" s="31">
        <v>51351</v>
      </c>
      <c r="C64" s="16">
        <v>16</v>
      </c>
      <c r="D64" s="17"/>
      <c r="E64" s="16">
        <v>6</v>
      </c>
      <c r="F64" s="17">
        <f t="shared" si="5"/>
        <v>450</v>
      </c>
      <c r="G64" s="17"/>
      <c r="H64" s="17">
        <f>H63</f>
        <v>49</v>
      </c>
      <c r="I64" s="12">
        <f t="shared" si="4"/>
        <v>-5425.2506887052341</v>
      </c>
      <c r="J64" s="11"/>
    </row>
    <row r="65" spans="1:10" ht="15" customHeight="1" x14ac:dyDescent="0.25">
      <c r="A65" s="38" t="s">
        <v>349</v>
      </c>
      <c r="B65" s="31">
        <v>25645</v>
      </c>
      <c r="C65" s="16">
        <v>16</v>
      </c>
      <c r="D65" s="17"/>
      <c r="E65" s="16">
        <v>44</v>
      </c>
      <c r="F65" s="17">
        <f t="shared" si="5"/>
        <v>3300</v>
      </c>
      <c r="G65" s="17"/>
      <c r="H65" s="17">
        <f>H64</f>
        <v>49</v>
      </c>
      <c r="I65" s="12">
        <f t="shared" si="4"/>
        <v>-2575.2506887052341</v>
      </c>
      <c r="J65" s="22"/>
    </row>
    <row r="66" spans="1:10" ht="15" customHeight="1" x14ac:dyDescent="0.25">
      <c r="A66" s="20"/>
      <c r="B66" s="52">
        <v>11496</v>
      </c>
      <c r="C66" s="49">
        <v>17</v>
      </c>
      <c r="D66" s="50">
        <v>6000</v>
      </c>
      <c r="E66" s="49"/>
      <c r="F66" s="50">
        <f t="shared" si="5"/>
        <v>6000</v>
      </c>
      <c r="G66" s="50"/>
      <c r="H66" s="50">
        <f>G66/4</f>
        <v>0</v>
      </c>
      <c r="I66" s="10">
        <v>6000</v>
      </c>
      <c r="J66" s="9" t="s">
        <v>402</v>
      </c>
    </row>
    <row r="67" spans="1:10" ht="15" customHeight="1" x14ac:dyDescent="0.25">
      <c r="A67" s="11" t="s">
        <v>45</v>
      </c>
      <c r="B67" s="31" t="s">
        <v>127</v>
      </c>
      <c r="C67" s="16">
        <v>17</v>
      </c>
      <c r="D67" s="17"/>
      <c r="E67" s="16">
        <v>13</v>
      </c>
      <c r="F67" s="17">
        <f t="shared" si="5"/>
        <v>975</v>
      </c>
      <c r="G67" s="60">
        <v>1221</v>
      </c>
      <c r="H67" s="17">
        <f>G67/4</f>
        <v>305.25</v>
      </c>
      <c r="I67" s="12">
        <f t="shared" ref="I67:I98" si="6">F67+H67-$I$127</f>
        <v>-4644.0006887052341</v>
      </c>
      <c r="J67" s="11"/>
    </row>
    <row r="68" spans="1:10" ht="15" customHeight="1" x14ac:dyDescent="0.25">
      <c r="A68" s="28" t="s">
        <v>326</v>
      </c>
      <c r="B68" s="31" t="s">
        <v>271</v>
      </c>
      <c r="C68" s="16">
        <v>17</v>
      </c>
      <c r="D68" s="17"/>
      <c r="E68" s="16">
        <v>20</v>
      </c>
      <c r="F68" s="17">
        <f t="shared" si="5"/>
        <v>1500</v>
      </c>
      <c r="G68" s="17"/>
      <c r="H68" s="17">
        <f>H67</f>
        <v>305.25</v>
      </c>
      <c r="I68" s="12">
        <f t="shared" si="6"/>
        <v>-4119.0006887052341</v>
      </c>
      <c r="J68" s="11"/>
    </row>
    <row r="69" spans="1:10" ht="15" customHeight="1" x14ac:dyDescent="0.25">
      <c r="A69" s="28" t="s">
        <v>208</v>
      </c>
      <c r="B69" s="31">
        <v>11363</v>
      </c>
      <c r="C69" s="16">
        <v>17</v>
      </c>
      <c r="D69" s="17"/>
      <c r="E69" s="16">
        <v>60</v>
      </c>
      <c r="F69" s="17">
        <f t="shared" si="5"/>
        <v>4500</v>
      </c>
      <c r="G69" s="17"/>
      <c r="H69" s="17">
        <f>H68</f>
        <v>305.25</v>
      </c>
      <c r="I69" s="12">
        <f t="shared" si="6"/>
        <v>-1119.0006887052341</v>
      </c>
      <c r="J69" s="11"/>
    </row>
    <row r="70" spans="1:10" ht="15" customHeight="1" x14ac:dyDescent="0.25">
      <c r="A70" s="28" t="s">
        <v>197</v>
      </c>
      <c r="B70" s="31" t="s">
        <v>139</v>
      </c>
      <c r="C70" s="16">
        <v>17</v>
      </c>
      <c r="D70" s="17"/>
      <c r="E70" s="16">
        <v>70</v>
      </c>
      <c r="F70" s="17">
        <f t="shared" si="5"/>
        <v>5250</v>
      </c>
      <c r="G70" s="17"/>
      <c r="H70" s="17">
        <f>H69</f>
        <v>305.25</v>
      </c>
      <c r="I70" s="12">
        <f t="shared" si="6"/>
        <v>-369.0006887052341</v>
      </c>
      <c r="J70" s="11"/>
    </row>
    <row r="71" spans="1:10" ht="15" customHeight="1" x14ac:dyDescent="0.25">
      <c r="A71" s="20" t="s">
        <v>56</v>
      </c>
      <c r="B71" s="52" t="s">
        <v>162</v>
      </c>
      <c r="C71" s="49">
        <v>18</v>
      </c>
      <c r="D71" s="50">
        <v>6000</v>
      </c>
      <c r="E71" s="49"/>
      <c r="F71" s="50">
        <f t="shared" si="5"/>
        <v>6000</v>
      </c>
      <c r="G71" s="50">
        <v>744</v>
      </c>
      <c r="H71" s="50">
        <f>G71/4</f>
        <v>186</v>
      </c>
      <c r="I71" s="10">
        <f t="shared" si="6"/>
        <v>261.7493112947659</v>
      </c>
      <c r="J71" s="9"/>
    </row>
    <row r="72" spans="1:10" ht="15" customHeight="1" x14ac:dyDescent="0.25">
      <c r="A72" s="11" t="s">
        <v>195</v>
      </c>
      <c r="B72" s="31" t="s">
        <v>143</v>
      </c>
      <c r="C72" s="16">
        <v>18</v>
      </c>
      <c r="D72" s="17"/>
      <c r="E72" s="16">
        <v>38</v>
      </c>
      <c r="F72" s="17">
        <f t="shared" si="5"/>
        <v>2850</v>
      </c>
      <c r="G72" s="17"/>
      <c r="H72" s="17">
        <f>H71</f>
        <v>186</v>
      </c>
      <c r="I72" s="12">
        <f t="shared" si="6"/>
        <v>-2888.2506887052341</v>
      </c>
      <c r="J72" s="11"/>
    </row>
    <row r="73" spans="1:10" s="21" customFormat="1" ht="15" customHeight="1" x14ac:dyDescent="0.25">
      <c r="A73" s="37" t="s">
        <v>395</v>
      </c>
      <c r="B73" s="31">
        <v>11350</v>
      </c>
      <c r="C73" s="16">
        <v>18</v>
      </c>
      <c r="D73" s="17"/>
      <c r="E73" s="16">
        <v>11</v>
      </c>
      <c r="F73" s="17">
        <f t="shared" ref="F73:F103" si="7">(E73*75)+D73</f>
        <v>825</v>
      </c>
      <c r="G73" s="17"/>
      <c r="H73" s="17">
        <f>H72</f>
        <v>186</v>
      </c>
      <c r="I73" s="12">
        <f t="shared" si="6"/>
        <v>-4913.2506887052341</v>
      </c>
      <c r="J73" s="22"/>
    </row>
    <row r="74" spans="1:10" ht="15" customHeight="1" x14ac:dyDescent="0.25">
      <c r="A74" s="11" t="s">
        <v>250</v>
      </c>
      <c r="B74" s="31">
        <v>3344</v>
      </c>
      <c r="C74" s="16">
        <v>18</v>
      </c>
      <c r="D74" s="17"/>
      <c r="E74" s="16">
        <v>44</v>
      </c>
      <c r="F74" s="17">
        <f t="shared" si="7"/>
        <v>3300</v>
      </c>
      <c r="G74" s="17"/>
      <c r="H74" s="17">
        <f>H73</f>
        <v>186</v>
      </c>
      <c r="I74" s="12">
        <f t="shared" si="6"/>
        <v>-2438.2506887052341</v>
      </c>
      <c r="J74" s="11"/>
    </row>
    <row r="75" spans="1:10" ht="15" customHeight="1" x14ac:dyDescent="0.25">
      <c r="A75" s="57" t="s">
        <v>95</v>
      </c>
      <c r="B75" s="52" t="s">
        <v>164</v>
      </c>
      <c r="C75" s="49">
        <v>19</v>
      </c>
      <c r="D75" s="50">
        <v>10000</v>
      </c>
      <c r="E75" s="49"/>
      <c r="F75" s="50">
        <f t="shared" si="7"/>
        <v>10000</v>
      </c>
      <c r="G75" s="50">
        <v>2513</v>
      </c>
      <c r="H75" s="50">
        <f>G75/5</f>
        <v>502.6</v>
      </c>
      <c r="I75" s="10">
        <f t="shared" si="6"/>
        <v>4578.3493112947663</v>
      </c>
      <c r="J75" s="9"/>
    </row>
    <row r="76" spans="1:10" ht="15" customHeight="1" x14ac:dyDescent="0.25">
      <c r="A76" s="28" t="s">
        <v>329</v>
      </c>
      <c r="B76" s="31" t="s">
        <v>271</v>
      </c>
      <c r="C76" s="16">
        <v>19</v>
      </c>
      <c r="D76" s="17"/>
      <c r="E76" s="16">
        <v>17</v>
      </c>
      <c r="F76" s="17">
        <f t="shared" si="7"/>
        <v>1275</v>
      </c>
      <c r="G76" s="17"/>
      <c r="H76" s="17">
        <f>H75</f>
        <v>502.6</v>
      </c>
      <c r="I76" s="12">
        <f t="shared" si="6"/>
        <v>-4146.6506887052346</v>
      </c>
      <c r="J76" s="11"/>
    </row>
    <row r="77" spans="1:10" s="21" customFormat="1" ht="15" customHeight="1" x14ac:dyDescent="0.25">
      <c r="A77" s="11" t="s">
        <v>206</v>
      </c>
      <c r="B77" s="31" t="s">
        <v>276</v>
      </c>
      <c r="C77" s="16">
        <v>19</v>
      </c>
      <c r="D77" s="17"/>
      <c r="E77" s="16">
        <v>29</v>
      </c>
      <c r="F77" s="17">
        <f t="shared" si="7"/>
        <v>2175</v>
      </c>
      <c r="G77" s="17"/>
      <c r="H77" s="17">
        <f>H76</f>
        <v>502.6</v>
      </c>
      <c r="I77" s="12">
        <f t="shared" si="6"/>
        <v>-3246.6506887052342</v>
      </c>
      <c r="J77" s="11"/>
    </row>
    <row r="78" spans="1:10" ht="15" customHeight="1" x14ac:dyDescent="0.25">
      <c r="A78" s="28" t="s">
        <v>50</v>
      </c>
      <c r="B78" s="31" t="s">
        <v>116</v>
      </c>
      <c r="C78" s="16">
        <v>19</v>
      </c>
      <c r="D78" s="17"/>
      <c r="E78" s="16">
        <v>65</v>
      </c>
      <c r="F78" s="17">
        <f t="shared" si="7"/>
        <v>4875</v>
      </c>
      <c r="G78" s="17"/>
      <c r="H78" s="17">
        <f>H77</f>
        <v>502.6</v>
      </c>
      <c r="I78" s="12">
        <f t="shared" si="6"/>
        <v>-546.65068870523373</v>
      </c>
      <c r="J78" s="11"/>
    </row>
    <row r="79" spans="1:10" ht="15" customHeight="1" x14ac:dyDescent="0.25">
      <c r="A79" s="11" t="s">
        <v>20</v>
      </c>
      <c r="B79" s="31" t="s">
        <v>111</v>
      </c>
      <c r="C79" s="16">
        <v>19</v>
      </c>
      <c r="D79" s="17"/>
      <c r="E79" s="16">
        <v>64</v>
      </c>
      <c r="F79" s="17">
        <f t="shared" si="7"/>
        <v>4800</v>
      </c>
      <c r="G79" s="17"/>
      <c r="H79" s="17">
        <f>H78</f>
        <v>502.6</v>
      </c>
      <c r="I79" s="12">
        <f t="shared" si="6"/>
        <v>-621.65068870523373</v>
      </c>
      <c r="J79" s="11"/>
    </row>
    <row r="80" spans="1:10" ht="12.95" customHeight="1" x14ac:dyDescent="0.25">
      <c r="A80" s="57" t="s">
        <v>83</v>
      </c>
      <c r="B80" s="52" t="s">
        <v>144</v>
      </c>
      <c r="C80" s="49">
        <v>20</v>
      </c>
      <c r="D80" s="50">
        <v>10000</v>
      </c>
      <c r="E80" s="49"/>
      <c r="F80" s="50">
        <f t="shared" si="7"/>
        <v>10000</v>
      </c>
      <c r="G80" s="50">
        <v>889</v>
      </c>
      <c r="H80" s="50">
        <f>G80/5</f>
        <v>177.8</v>
      </c>
      <c r="I80" s="10">
        <f t="shared" si="6"/>
        <v>4253.5493112947652</v>
      </c>
      <c r="J80" s="9"/>
    </row>
    <row r="81" spans="1:10" s="21" customFormat="1" ht="15" customHeight="1" x14ac:dyDescent="0.25">
      <c r="A81" s="11" t="s">
        <v>291</v>
      </c>
      <c r="B81" s="31">
        <v>11490</v>
      </c>
      <c r="C81" s="16">
        <v>20</v>
      </c>
      <c r="D81" s="17"/>
      <c r="E81" s="16">
        <v>56</v>
      </c>
      <c r="F81" s="17">
        <f t="shared" si="7"/>
        <v>4200</v>
      </c>
      <c r="G81" s="17"/>
      <c r="H81" s="17">
        <f>H80</f>
        <v>177.8</v>
      </c>
      <c r="I81" s="12">
        <f t="shared" si="6"/>
        <v>-1546.4506887052339</v>
      </c>
      <c r="J81" s="11"/>
    </row>
    <row r="82" spans="1:10" s="21" customFormat="1" ht="15" customHeight="1" x14ac:dyDescent="0.25">
      <c r="A82" s="28" t="s">
        <v>194</v>
      </c>
      <c r="B82" s="31" t="s">
        <v>267</v>
      </c>
      <c r="C82" s="16">
        <v>20</v>
      </c>
      <c r="D82" s="17"/>
      <c r="E82" s="16">
        <v>56</v>
      </c>
      <c r="F82" s="17">
        <f t="shared" si="7"/>
        <v>4200</v>
      </c>
      <c r="G82" s="17"/>
      <c r="H82" s="17">
        <f>H81</f>
        <v>177.8</v>
      </c>
      <c r="I82" s="12">
        <f t="shared" si="6"/>
        <v>-1546.4506887052339</v>
      </c>
      <c r="J82" s="22"/>
    </row>
    <row r="83" spans="1:10" s="21" customFormat="1" ht="15" customHeight="1" x14ac:dyDescent="0.25">
      <c r="A83" s="28" t="s">
        <v>201</v>
      </c>
      <c r="B83" s="31" t="s">
        <v>270</v>
      </c>
      <c r="C83" s="16">
        <v>20</v>
      </c>
      <c r="D83" s="17"/>
      <c r="E83" s="16">
        <v>32</v>
      </c>
      <c r="F83" s="17">
        <f t="shared" si="7"/>
        <v>2400</v>
      </c>
      <c r="G83" s="17"/>
      <c r="H83" s="17">
        <f>H82</f>
        <v>177.8</v>
      </c>
      <c r="I83" s="12">
        <f t="shared" si="6"/>
        <v>-3346.4506887052339</v>
      </c>
      <c r="J83" s="11"/>
    </row>
    <row r="84" spans="1:10" ht="15" customHeight="1" x14ac:dyDescent="0.25">
      <c r="A84" s="11" t="s">
        <v>321</v>
      </c>
      <c r="B84" s="31" t="s">
        <v>120</v>
      </c>
      <c r="C84" s="16">
        <v>20</v>
      </c>
      <c r="D84" s="17"/>
      <c r="E84" s="16">
        <v>60</v>
      </c>
      <c r="F84" s="17">
        <f t="shared" si="7"/>
        <v>4500</v>
      </c>
      <c r="G84" s="17"/>
      <c r="H84" s="17">
        <f>H83</f>
        <v>177.8</v>
      </c>
      <c r="I84" s="12">
        <f t="shared" si="6"/>
        <v>-1246.4506887052339</v>
      </c>
      <c r="J84" s="11"/>
    </row>
    <row r="85" spans="1:10" ht="15" customHeight="1" x14ac:dyDescent="0.25">
      <c r="A85" s="57" t="s">
        <v>78</v>
      </c>
      <c r="B85" s="52" t="s">
        <v>137</v>
      </c>
      <c r="C85" s="49">
        <v>21</v>
      </c>
      <c r="D85" s="50">
        <v>3000</v>
      </c>
      <c r="E85" s="49"/>
      <c r="F85" s="50">
        <f t="shared" si="7"/>
        <v>3000</v>
      </c>
      <c r="G85" s="50">
        <v>654</v>
      </c>
      <c r="H85" s="50">
        <f>G85/4</f>
        <v>163.5</v>
      </c>
      <c r="I85" s="10">
        <f t="shared" si="6"/>
        <v>-2760.7506887052341</v>
      </c>
      <c r="J85" s="9"/>
    </row>
    <row r="86" spans="1:10" ht="15" customHeight="1" x14ac:dyDescent="0.25">
      <c r="A86" s="28" t="s">
        <v>204</v>
      </c>
      <c r="B86" s="31" t="s">
        <v>143</v>
      </c>
      <c r="C86" s="16">
        <v>21</v>
      </c>
      <c r="D86" s="17"/>
      <c r="E86" s="16">
        <v>60</v>
      </c>
      <c r="F86" s="17">
        <f t="shared" si="7"/>
        <v>4500</v>
      </c>
      <c r="G86" s="17"/>
      <c r="H86" s="17">
        <f>H85</f>
        <v>163.5</v>
      </c>
      <c r="I86" s="12">
        <f t="shared" si="6"/>
        <v>-1260.7506887052341</v>
      </c>
      <c r="J86" s="11"/>
    </row>
    <row r="87" spans="1:10" s="21" customFormat="1" ht="15" customHeight="1" x14ac:dyDescent="0.25">
      <c r="A87" s="11" t="s">
        <v>215</v>
      </c>
      <c r="B87" s="31" t="s">
        <v>275</v>
      </c>
      <c r="C87" s="16">
        <v>21</v>
      </c>
      <c r="D87" s="17"/>
      <c r="E87" s="16">
        <v>12</v>
      </c>
      <c r="F87" s="17">
        <f t="shared" si="7"/>
        <v>900</v>
      </c>
      <c r="G87" s="17"/>
      <c r="H87" s="17">
        <f>H86</f>
        <v>163.5</v>
      </c>
      <c r="I87" s="12">
        <f t="shared" si="6"/>
        <v>-4860.7506887052341</v>
      </c>
      <c r="J87" s="11"/>
    </row>
    <row r="88" spans="1:10" s="21" customFormat="1" ht="15" customHeight="1" x14ac:dyDescent="0.25">
      <c r="A88" s="37" t="s">
        <v>396</v>
      </c>
      <c r="B88" s="31">
        <v>4098</v>
      </c>
      <c r="C88" s="16">
        <v>21</v>
      </c>
      <c r="D88" s="17"/>
      <c r="E88" s="16">
        <v>14</v>
      </c>
      <c r="F88" s="17">
        <f t="shared" si="7"/>
        <v>1050</v>
      </c>
      <c r="G88" s="17"/>
      <c r="H88" s="17">
        <f>H87</f>
        <v>163.5</v>
      </c>
      <c r="I88" s="12">
        <f t="shared" si="6"/>
        <v>-4710.7506887052341</v>
      </c>
      <c r="J88" s="22"/>
    </row>
    <row r="89" spans="1:10" ht="15" customHeight="1" x14ac:dyDescent="0.25">
      <c r="A89" s="20" t="s">
        <v>33</v>
      </c>
      <c r="B89" s="52" t="s">
        <v>132</v>
      </c>
      <c r="C89" s="49">
        <v>22</v>
      </c>
      <c r="D89" s="50">
        <v>6000</v>
      </c>
      <c r="E89" s="49"/>
      <c r="F89" s="50">
        <f t="shared" si="7"/>
        <v>6000</v>
      </c>
      <c r="G89" s="50">
        <v>468</v>
      </c>
      <c r="H89" s="50">
        <f>G89/4</f>
        <v>117</v>
      </c>
      <c r="I89" s="10">
        <f t="shared" si="6"/>
        <v>192.7493112947659</v>
      </c>
      <c r="J89" s="9"/>
    </row>
    <row r="90" spans="1:10" ht="15" customHeight="1" x14ac:dyDescent="0.25">
      <c r="A90" s="28" t="s">
        <v>251</v>
      </c>
      <c r="B90" s="31" t="s">
        <v>275</v>
      </c>
      <c r="C90" s="16">
        <v>22</v>
      </c>
      <c r="D90" s="17"/>
      <c r="E90" s="16">
        <v>74</v>
      </c>
      <c r="F90" s="17">
        <f t="shared" si="7"/>
        <v>5550</v>
      </c>
      <c r="G90" s="17"/>
      <c r="H90" s="17">
        <f>H89</f>
        <v>117</v>
      </c>
      <c r="I90" s="12">
        <f t="shared" si="6"/>
        <v>-257.2506887052341</v>
      </c>
      <c r="J90" s="11"/>
    </row>
    <row r="91" spans="1:10" ht="15" customHeight="1" x14ac:dyDescent="0.25">
      <c r="A91" s="11" t="s">
        <v>353</v>
      </c>
      <c r="B91" s="31" t="s">
        <v>150</v>
      </c>
      <c r="C91" s="16">
        <v>22</v>
      </c>
      <c r="D91" s="17"/>
      <c r="E91" s="16">
        <v>28</v>
      </c>
      <c r="F91" s="17">
        <f t="shared" si="7"/>
        <v>2100</v>
      </c>
      <c r="G91" s="17"/>
      <c r="H91" s="17">
        <f>H90</f>
        <v>117</v>
      </c>
      <c r="I91" s="12">
        <f t="shared" si="6"/>
        <v>-3707.2506887052341</v>
      </c>
      <c r="J91" s="11"/>
    </row>
    <row r="92" spans="1:10" ht="15" customHeight="1" x14ac:dyDescent="0.25">
      <c r="A92" s="11" t="s">
        <v>188</v>
      </c>
      <c r="B92" s="31" t="s">
        <v>266</v>
      </c>
      <c r="C92" s="16">
        <v>22</v>
      </c>
      <c r="D92" s="17"/>
      <c r="E92" s="16">
        <v>30</v>
      </c>
      <c r="F92" s="17">
        <f t="shared" si="7"/>
        <v>2250</v>
      </c>
      <c r="G92" s="17"/>
      <c r="H92" s="17">
        <f>H91</f>
        <v>117</v>
      </c>
      <c r="I92" s="12">
        <f t="shared" si="6"/>
        <v>-3557.2506887052341</v>
      </c>
      <c r="J92" s="11"/>
    </row>
    <row r="93" spans="1:10" s="21" customFormat="1" ht="15" customHeight="1" x14ac:dyDescent="0.25">
      <c r="A93" s="20" t="s">
        <v>73</v>
      </c>
      <c r="B93" s="52" t="s">
        <v>299</v>
      </c>
      <c r="C93" s="49">
        <v>23</v>
      </c>
      <c r="D93" s="50">
        <v>6000</v>
      </c>
      <c r="E93" s="49"/>
      <c r="F93" s="50">
        <f t="shared" si="7"/>
        <v>6000</v>
      </c>
      <c r="G93" s="50">
        <v>92</v>
      </c>
      <c r="H93" s="50">
        <f>G93/4</f>
        <v>23</v>
      </c>
      <c r="I93" s="10">
        <f t="shared" si="6"/>
        <v>98.749311294765903</v>
      </c>
      <c r="J93" s="9"/>
    </row>
    <row r="94" spans="1:10" ht="15" customHeight="1" x14ac:dyDescent="0.25">
      <c r="A94" s="11" t="s">
        <v>19</v>
      </c>
      <c r="B94" s="31" t="s">
        <v>141</v>
      </c>
      <c r="C94" s="16">
        <v>23</v>
      </c>
      <c r="D94" s="17"/>
      <c r="E94" s="16">
        <v>18</v>
      </c>
      <c r="F94" s="17">
        <f t="shared" si="7"/>
        <v>1350</v>
      </c>
      <c r="G94" s="17"/>
      <c r="H94" s="17">
        <f>H93</f>
        <v>23</v>
      </c>
      <c r="I94" s="12">
        <f t="shared" si="6"/>
        <v>-4551.2506887052341</v>
      </c>
      <c r="J94" s="11"/>
    </row>
    <row r="95" spans="1:10" ht="15" customHeight="1" x14ac:dyDescent="0.25">
      <c r="A95" s="11" t="s">
        <v>345</v>
      </c>
      <c r="B95" s="31" t="s">
        <v>157</v>
      </c>
      <c r="C95" s="16">
        <v>23</v>
      </c>
      <c r="D95" s="17"/>
      <c r="E95" s="16">
        <v>94</v>
      </c>
      <c r="F95" s="17">
        <f t="shared" si="7"/>
        <v>7050</v>
      </c>
      <c r="G95" s="17"/>
      <c r="H95" s="17">
        <f>H94</f>
        <v>23</v>
      </c>
      <c r="I95" s="12">
        <f t="shared" si="6"/>
        <v>1148.7493112947659</v>
      </c>
      <c r="J95" s="11"/>
    </row>
    <row r="96" spans="1:10" ht="15" customHeight="1" x14ac:dyDescent="0.25">
      <c r="A96" s="11" t="s">
        <v>318</v>
      </c>
      <c r="B96" s="31" t="s">
        <v>167</v>
      </c>
      <c r="C96" s="16">
        <v>23</v>
      </c>
      <c r="D96" s="17"/>
      <c r="E96" s="16">
        <v>49</v>
      </c>
      <c r="F96" s="17">
        <f t="shared" si="7"/>
        <v>3675</v>
      </c>
      <c r="G96" s="17"/>
      <c r="H96" s="17">
        <f>H95</f>
        <v>23</v>
      </c>
      <c r="I96" s="12">
        <f t="shared" si="6"/>
        <v>-2226.2506887052341</v>
      </c>
      <c r="J96" s="11"/>
    </row>
    <row r="97" spans="1:10" ht="15" customHeight="1" x14ac:dyDescent="0.25">
      <c r="A97" s="57" t="s">
        <v>32</v>
      </c>
      <c r="B97" s="52" t="s">
        <v>135</v>
      </c>
      <c r="C97" s="49">
        <v>24</v>
      </c>
      <c r="D97" s="50">
        <v>10000</v>
      </c>
      <c r="E97" s="49"/>
      <c r="F97" s="50">
        <f t="shared" si="7"/>
        <v>10000</v>
      </c>
      <c r="G97" s="50">
        <v>1240</v>
      </c>
      <c r="H97" s="50">
        <f>G97/5</f>
        <v>248</v>
      </c>
      <c r="I97" s="10">
        <f t="shared" si="6"/>
        <v>4323.7493112947659</v>
      </c>
      <c r="J97" s="9"/>
    </row>
    <row r="98" spans="1:10" ht="15" customHeight="1" x14ac:dyDescent="0.25">
      <c r="A98" s="28" t="s">
        <v>80</v>
      </c>
      <c r="B98" s="31" t="s">
        <v>139</v>
      </c>
      <c r="C98" s="16">
        <v>24</v>
      </c>
      <c r="D98" s="17"/>
      <c r="E98" s="16">
        <v>26</v>
      </c>
      <c r="F98" s="17">
        <f t="shared" si="7"/>
        <v>1950</v>
      </c>
      <c r="G98" s="17"/>
      <c r="H98" s="17">
        <f>H97</f>
        <v>248</v>
      </c>
      <c r="I98" s="12">
        <f t="shared" si="6"/>
        <v>-3726.2506887052341</v>
      </c>
      <c r="J98" s="11"/>
    </row>
    <row r="99" spans="1:10" s="21" customFormat="1" ht="15" customHeight="1" x14ac:dyDescent="0.25">
      <c r="A99" s="11" t="s">
        <v>237</v>
      </c>
      <c r="B99" s="31">
        <v>3344</v>
      </c>
      <c r="C99" s="16">
        <v>24</v>
      </c>
      <c r="D99" s="17"/>
      <c r="E99" s="16">
        <v>29</v>
      </c>
      <c r="F99" s="17">
        <f t="shared" si="7"/>
        <v>2175</v>
      </c>
      <c r="G99" s="17"/>
      <c r="H99" s="17">
        <f>H98</f>
        <v>248</v>
      </c>
      <c r="I99" s="12">
        <f t="shared" ref="I99:I124" si="8">F99+H99-$I$127</f>
        <v>-3501.2506887052341</v>
      </c>
      <c r="J99" s="11"/>
    </row>
    <row r="100" spans="1:10" ht="15" customHeight="1" x14ac:dyDescent="0.25">
      <c r="A100" s="11" t="s">
        <v>323</v>
      </c>
      <c r="B100" s="31" t="s">
        <v>120</v>
      </c>
      <c r="C100" s="16">
        <v>24</v>
      </c>
      <c r="D100" s="17"/>
      <c r="E100" s="16">
        <v>62</v>
      </c>
      <c r="F100" s="17">
        <f t="shared" si="7"/>
        <v>4650</v>
      </c>
      <c r="G100" s="17"/>
      <c r="H100" s="17">
        <f>H99</f>
        <v>248</v>
      </c>
      <c r="I100" s="12">
        <f t="shared" si="8"/>
        <v>-1026.2506887052341</v>
      </c>
      <c r="J100" s="11"/>
    </row>
    <row r="101" spans="1:10" ht="15" customHeight="1" x14ac:dyDescent="0.25">
      <c r="A101" s="28" t="s">
        <v>212</v>
      </c>
      <c r="B101" s="31" t="s">
        <v>160</v>
      </c>
      <c r="C101" s="16">
        <v>24</v>
      </c>
      <c r="D101" s="17"/>
      <c r="E101" s="16">
        <v>28</v>
      </c>
      <c r="F101" s="17">
        <f t="shared" si="7"/>
        <v>2100</v>
      </c>
      <c r="G101" s="17"/>
      <c r="H101" s="17">
        <f>H100</f>
        <v>248</v>
      </c>
      <c r="I101" s="12">
        <f t="shared" si="8"/>
        <v>-3576.2506887052341</v>
      </c>
      <c r="J101" s="11"/>
    </row>
    <row r="102" spans="1:10" ht="15" customHeight="1" x14ac:dyDescent="0.25">
      <c r="A102" s="20" t="s">
        <v>224</v>
      </c>
      <c r="B102" s="52">
        <v>2313</v>
      </c>
      <c r="C102" s="49">
        <v>25</v>
      </c>
      <c r="D102" s="50">
        <v>6000</v>
      </c>
      <c r="E102" s="49"/>
      <c r="F102" s="50">
        <f t="shared" si="7"/>
        <v>6000</v>
      </c>
      <c r="G102" s="50">
        <v>1502</v>
      </c>
      <c r="H102" s="50">
        <f>G102/4</f>
        <v>375.5</v>
      </c>
      <c r="I102" s="10">
        <f t="shared" si="8"/>
        <v>451.2493112947659</v>
      </c>
      <c r="J102" s="9"/>
    </row>
    <row r="103" spans="1:10" ht="15" customHeight="1" x14ac:dyDescent="0.25">
      <c r="A103" s="11" t="s">
        <v>361</v>
      </c>
      <c r="B103" s="31" t="s">
        <v>115</v>
      </c>
      <c r="C103" s="16">
        <v>25</v>
      </c>
      <c r="D103" s="17"/>
      <c r="E103" s="16">
        <v>18</v>
      </c>
      <c r="F103" s="17">
        <f t="shared" si="7"/>
        <v>1350</v>
      </c>
      <c r="G103" s="17"/>
      <c r="H103" s="17">
        <f>H102</f>
        <v>375.5</v>
      </c>
      <c r="I103" s="12">
        <f t="shared" si="8"/>
        <v>-4198.7506887052341</v>
      </c>
      <c r="J103" s="11"/>
    </row>
    <row r="104" spans="1:10" ht="15" customHeight="1" x14ac:dyDescent="0.25">
      <c r="A104" s="11" t="s">
        <v>316</v>
      </c>
      <c r="B104" s="31" t="s">
        <v>167</v>
      </c>
      <c r="C104" s="16">
        <v>25</v>
      </c>
      <c r="D104" s="17"/>
      <c r="E104" s="16">
        <v>112</v>
      </c>
      <c r="F104" s="17">
        <f t="shared" ref="F104:F125" si="9">(E104*75)+D104</f>
        <v>8400</v>
      </c>
      <c r="G104" s="17"/>
      <c r="H104" s="17">
        <f>H103</f>
        <v>375.5</v>
      </c>
      <c r="I104" s="12">
        <f t="shared" si="8"/>
        <v>2851.2493112947659</v>
      </c>
      <c r="J104" s="11"/>
    </row>
    <row r="105" spans="1:10" s="21" customFormat="1" ht="15" customHeight="1" x14ac:dyDescent="0.25">
      <c r="A105" s="28" t="s">
        <v>239</v>
      </c>
      <c r="B105" s="31" t="s">
        <v>124</v>
      </c>
      <c r="C105" s="16">
        <v>25</v>
      </c>
      <c r="D105" s="17"/>
      <c r="E105" s="16">
        <v>54</v>
      </c>
      <c r="F105" s="17">
        <f t="shared" si="9"/>
        <v>4050</v>
      </c>
      <c r="G105" s="17"/>
      <c r="H105" s="17">
        <f>H104</f>
        <v>375.5</v>
      </c>
      <c r="I105" s="12">
        <f t="shared" si="8"/>
        <v>-1498.7506887052341</v>
      </c>
      <c r="J105" s="11"/>
    </row>
    <row r="106" spans="1:10" ht="15" customHeight="1" x14ac:dyDescent="0.25">
      <c r="A106" s="20" t="s">
        <v>51</v>
      </c>
      <c r="B106" s="52" t="s">
        <v>148</v>
      </c>
      <c r="C106" s="49">
        <v>26</v>
      </c>
      <c r="D106" s="50">
        <v>3000</v>
      </c>
      <c r="E106" s="49"/>
      <c r="F106" s="50">
        <f t="shared" si="9"/>
        <v>3000</v>
      </c>
      <c r="G106" s="50">
        <v>947</v>
      </c>
      <c r="H106" s="50">
        <f>G106/3</f>
        <v>315.66666666666669</v>
      </c>
      <c r="I106" s="10">
        <f t="shared" si="8"/>
        <v>-2608.5840220385676</v>
      </c>
      <c r="J106" s="9"/>
    </row>
    <row r="107" spans="1:10" ht="15" customHeight="1" x14ac:dyDescent="0.25">
      <c r="A107" s="11" t="s">
        <v>327</v>
      </c>
      <c r="B107" s="31" t="s">
        <v>129</v>
      </c>
      <c r="C107" s="16">
        <v>26</v>
      </c>
      <c r="D107" s="17"/>
      <c r="E107" s="16">
        <v>46</v>
      </c>
      <c r="F107" s="17">
        <f t="shared" si="9"/>
        <v>3450</v>
      </c>
      <c r="G107" s="17"/>
      <c r="H107" s="17">
        <f>H106</f>
        <v>315.66666666666669</v>
      </c>
      <c r="I107" s="12">
        <f t="shared" si="8"/>
        <v>-2158.5840220385676</v>
      </c>
      <c r="J107" s="11"/>
    </row>
    <row r="108" spans="1:10" ht="15" customHeight="1" x14ac:dyDescent="0.25">
      <c r="A108" s="28" t="s">
        <v>331</v>
      </c>
      <c r="B108" s="31" t="s">
        <v>275</v>
      </c>
      <c r="C108" s="16">
        <v>26</v>
      </c>
      <c r="D108" s="17"/>
      <c r="E108" s="16">
        <v>12</v>
      </c>
      <c r="F108" s="17">
        <f t="shared" si="9"/>
        <v>900</v>
      </c>
      <c r="G108" s="17"/>
      <c r="H108" s="17">
        <f>H107</f>
        <v>315.66666666666669</v>
      </c>
      <c r="I108" s="12">
        <f t="shared" si="8"/>
        <v>-4708.5840220385671</v>
      </c>
      <c r="J108" s="11"/>
    </row>
    <row r="109" spans="1:10" ht="15" customHeight="1" x14ac:dyDescent="0.25">
      <c r="A109" s="57" t="s">
        <v>78</v>
      </c>
      <c r="B109" s="52" t="s">
        <v>137</v>
      </c>
      <c r="C109" s="49">
        <v>27</v>
      </c>
      <c r="D109" s="50">
        <v>6000</v>
      </c>
      <c r="E109" s="49"/>
      <c r="F109" s="50">
        <f t="shared" si="9"/>
        <v>6000</v>
      </c>
      <c r="G109" s="50">
        <v>653</v>
      </c>
      <c r="H109" s="50">
        <f>G109/4</f>
        <v>163.25</v>
      </c>
      <c r="I109" s="10">
        <f t="shared" si="8"/>
        <v>238.9993112947659</v>
      </c>
      <c r="J109" s="9"/>
    </row>
    <row r="110" spans="1:10" ht="15" customHeight="1" x14ac:dyDescent="0.25">
      <c r="A110" s="28" t="s">
        <v>37</v>
      </c>
      <c r="B110" s="31">
        <v>29197</v>
      </c>
      <c r="C110" s="16">
        <v>27</v>
      </c>
      <c r="D110" s="17"/>
      <c r="E110" s="16">
        <v>68</v>
      </c>
      <c r="F110" s="17">
        <f t="shared" si="9"/>
        <v>5100</v>
      </c>
      <c r="G110" s="17"/>
      <c r="H110" s="17">
        <f>H109</f>
        <v>163.25</v>
      </c>
      <c r="I110" s="12">
        <f t="shared" si="8"/>
        <v>-661.0006887052341</v>
      </c>
      <c r="J110" s="11"/>
    </row>
    <row r="111" spans="1:10" ht="15" customHeight="1" x14ac:dyDescent="0.25">
      <c r="A111" s="37" t="s">
        <v>53</v>
      </c>
      <c r="B111" s="31">
        <v>32650</v>
      </c>
      <c r="C111" s="16">
        <v>27</v>
      </c>
      <c r="D111" s="17"/>
      <c r="E111" s="16">
        <v>68</v>
      </c>
      <c r="F111" s="17">
        <f t="shared" si="9"/>
        <v>5100</v>
      </c>
      <c r="G111" s="17"/>
      <c r="H111" s="17">
        <f>H110</f>
        <v>163.25</v>
      </c>
      <c r="I111" s="12">
        <f t="shared" si="8"/>
        <v>-661.0006887052341</v>
      </c>
      <c r="J111" s="22"/>
    </row>
    <row r="112" spans="1:10" ht="15" customHeight="1" x14ac:dyDescent="0.25">
      <c r="A112" s="11" t="s">
        <v>368</v>
      </c>
      <c r="B112" s="31" t="s">
        <v>136</v>
      </c>
      <c r="C112" s="16">
        <v>27</v>
      </c>
      <c r="D112" s="17"/>
      <c r="E112" s="16">
        <v>14</v>
      </c>
      <c r="F112" s="17">
        <f t="shared" si="9"/>
        <v>1050</v>
      </c>
      <c r="G112" s="17"/>
      <c r="H112" s="17">
        <f>H111</f>
        <v>163.25</v>
      </c>
      <c r="I112" s="12">
        <f t="shared" si="8"/>
        <v>-4711.0006887052341</v>
      </c>
      <c r="J112" s="11"/>
    </row>
    <row r="113" spans="1:13" ht="15" customHeight="1" x14ac:dyDescent="0.25">
      <c r="A113" s="9" t="s">
        <v>87</v>
      </c>
      <c r="B113" s="52">
        <v>11414</v>
      </c>
      <c r="C113" s="49">
        <v>28</v>
      </c>
      <c r="D113" s="50">
        <v>6000</v>
      </c>
      <c r="E113" s="49"/>
      <c r="F113" s="50">
        <f t="shared" si="9"/>
        <v>6000</v>
      </c>
      <c r="G113" s="50">
        <v>162</v>
      </c>
      <c r="H113" s="50">
        <f>G113/4</f>
        <v>40.5</v>
      </c>
      <c r="I113" s="10">
        <f t="shared" si="8"/>
        <v>116.2493112947659</v>
      </c>
      <c r="J113" s="9"/>
    </row>
    <row r="114" spans="1:13" s="21" customFormat="1" ht="15" customHeight="1" x14ac:dyDescent="0.25">
      <c r="A114" s="11" t="s">
        <v>387</v>
      </c>
      <c r="B114" s="31" t="s">
        <v>284</v>
      </c>
      <c r="C114" s="16">
        <v>28</v>
      </c>
      <c r="D114" s="17"/>
      <c r="E114" s="16">
        <v>23</v>
      </c>
      <c r="F114" s="17">
        <f t="shared" si="9"/>
        <v>1725</v>
      </c>
      <c r="G114" s="17"/>
      <c r="H114" s="17">
        <f>H113</f>
        <v>40.5</v>
      </c>
      <c r="I114" s="12">
        <f t="shared" si="8"/>
        <v>-4158.7506887052341</v>
      </c>
      <c r="J114" s="11"/>
    </row>
    <row r="115" spans="1:13" s="21" customFormat="1" ht="15" customHeight="1" x14ac:dyDescent="0.25">
      <c r="A115" s="11" t="s">
        <v>205</v>
      </c>
      <c r="B115" s="31" t="s">
        <v>272</v>
      </c>
      <c r="C115" s="16">
        <v>28</v>
      </c>
      <c r="D115" s="17"/>
      <c r="E115" s="16">
        <v>70</v>
      </c>
      <c r="F115" s="17">
        <f t="shared" si="9"/>
        <v>5250</v>
      </c>
      <c r="G115" s="17"/>
      <c r="H115" s="17">
        <f>H114</f>
        <v>40.5</v>
      </c>
      <c r="I115" s="12">
        <f t="shared" si="8"/>
        <v>-633.7506887052341</v>
      </c>
      <c r="J115" s="11"/>
    </row>
    <row r="116" spans="1:13" ht="15" customHeight="1" x14ac:dyDescent="0.25">
      <c r="A116" s="11" t="s">
        <v>230</v>
      </c>
      <c r="B116" s="31" t="s">
        <v>106</v>
      </c>
      <c r="C116" s="16">
        <v>28</v>
      </c>
      <c r="D116" s="17"/>
      <c r="E116" s="16">
        <v>3</v>
      </c>
      <c r="F116" s="17">
        <f t="shared" si="9"/>
        <v>225</v>
      </c>
      <c r="G116" s="17"/>
      <c r="H116" s="17">
        <f>H115</f>
        <v>40.5</v>
      </c>
      <c r="I116" s="12">
        <f t="shared" si="8"/>
        <v>-5658.7506887052341</v>
      </c>
      <c r="J116" s="11"/>
    </row>
    <row r="117" spans="1:13" ht="15" customHeight="1" x14ac:dyDescent="0.25">
      <c r="A117" s="57" t="s">
        <v>336</v>
      </c>
      <c r="B117" s="52">
        <v>2167</v>
      </c>
      <c r="C117" s="49">
        <v>29</v>
      </c>
      <c r="D117" s="50">
        <v>10000</v>
      </c>
      <c r="E117" s="49"/>
      <c r="F117" s="50">
        <f t="shared" si="9"/>
        <v>10000</v>
      </c>
      <c r="G117" s="50">
        <v>1615</v>
      </c>
      <c r="H117" s="50">
        <f>G117/5</f>
        <v>323</v>
      </c>
      <c r="I117" s="10">
        <f t="shared" si="8"/>
        <v>4398.7493112947659</v>
      </c>
      <c r="J117" s="9"/>
    </row>
    <row r="118" spans="1:13" ht="15" customHeight="1" x14ac:dyDescent="0.25">
      <c r="A118" s="11" t="s">
        <v>75</v>
      </c>
      <c r="B118" s="31" t="s">
        <v>277</v>
      </c>
      <c r="C118" s="16">
        <v>29</v>
      </c>
      <c r="D118" s="17"/>
      <c r="E118" s="16">
        <v>70</v>
      </c>
      <c r="F118" s="17">
        <f t="shared" si="9"/>
        <v>5250</v>
      </c>
      <c r="G118" s="17"/>
      <c r="H118" s="17">
        <f>H117</f>
        <v>323</v>
      </c>
      <c r="I118" s="12">
        <f t="shared" si="8"/>
        <v>-351.2506887052341</v>
      </c>
      <c r="J118" s="11"/>
    </row>
    <row r="119" spans="1:13" ht="15" customHeight="1" x14ac:dyDescent="0.25">
      <c r="A119" s="36" t="s">
        <v>397</v>
      </c>
      <c r="B119" s="34" t="s">
        <v>145</v>
      </c>
      <c r="C119" s="16">
        <v>29</v>
      </c>
      <c r="D119" s="17"/>
      <c r="E119" s="16">
        <v>38</v>
      </c>
      <c r="F119" s="17">
        <f t="shared" si="9"/>
        <v>2850</v>
      </c>
      <c r="G119" s="17"/>
      <c r="H119" s="17">
        <f>H118</f>
        <v>323</v>
      </c>
      <c r="I119" s="12">
        <f t="shared" si="8"/>
        <v>-2751.2506887052341</v>
      </c>
      <c r="J119" s="25"/>
    </row>
    <row r="120" spans="1:13" ht="12.95" customHeight="1" x14ac:dyDescent="0.25">
      <c r="A120" s="11" t="s">
        <v>228</v>
      </c>
      <c r="B120" s="31" t="s">
        <v>289</v>
      </c>
      <c r="C120" s="16">
        <v>29</v>
      </c>
      <c r="D120" s="17"/>
      <c r="E120" s="16">
        <v>68</v>
      </c>
      <c r="F120" s="17">
        <f t="shared" si="9"/>
        <v>5100</v>
      </c>
      <c r="G120" s="17"/>
      <c r="H120" s="17">
        <f>H119</f>
        <v>323</v>
      </c>
      <c r="I120" s="12">
        <f t="shared" si="8"/>
        <v>-501.2506887052341</v>
      </c>
      <c r="J120" s="22"/>
    </row>
    <row r="121" spans="1:13" s="21" customFormat="1" ht="15" customHeight="1" x14ac:dyDescent="0.25">
      <c r="A121" s="36" t="s">
        <v>398</v>
      </c>
      <c r="B121" s="34">
        <v>2269</v>
      </c>
      <c r="C121" s="16">
        <v>29</v>
      </c>
      <c r="D121" s="17"/>
      <c r="E121" s="16">
        <v>23</v>
      </c>
      <c r="F121" s="17">
        <f t="shared" si="9"/>
        <v>1725</v>
      </c>
      <c r="G121" s="17"/>
      <c r="H121" s="17">
        <f>H120</f>
        <v>323</v>
      </c>
      <c r="I121" s="12">
        <f t="shared" si="8"/>
        <v>-3876.2506887052341</v>
      </c>
      <c r="J121" s="25"/>
    </row>
    <row r="122" spans="1:13" ht="15" customHeight="1" x14ac:dyDescent="0.25">
      <c r="A122" s="20" t="s">
        <v>52</v>
      </c>
      <c r="B122" s="52" t="s">
        <v>292</v>
      </c>
      <c r="C122" s="49">
        <v>30</v>
      </c>
      <c r="D122" s="50">
        <v>6000</v>
      </c>
      <c r="E122" s="49"/>
      <c r="F122" s="50">
        <f t="shared" si="9"/>
        <v>6000</v>
      </c>
      <c r="G122" s="50">
        <v>1716</v>
      </c>
      <c r="H122" s="50">
        <f>G122/4</f>
        <v>429</v>
      </c>
      <c r="I122" s="10">
        <f t="shared" si="8"/>
        <v>504.7493112947659</v>
      </c>
      <c r="J122" s="9"/>
    </row>
    <row r="123" spans="1:13" ht="15" customHeight="1" x14ac:dyDescent="0.25">
      <c r="A123" s="37" t="s">
        <v>38</v>
      </c>
      <c r="B123" s="31" t="s">
        <v>281</v>
      </c>
      <c r="C123" s="16">
        <v>30</v>
      </c>
      <c r="D123" s="17"/>
      <c r="E123" s="16">
        <v>7</v>
      </c>
      <c r="F123" s="17">
        <f t="shared" si="9"/>
        <v>525</v>
      </c>
      <c r="G123" s="17"/>
      <c r="H123" s="17">
        <f>H122</f>
        <v>429</v>
      </c>
      <c r="I123" s="12">
        <f t="shared" si="8"/>
        <v>-4970.2506887052341</v>
      </c>
      <c r="J123" s="22"/>
    </row>
    <row r="124" spans="1:13" ht="15" customHeight="1" x14ac:dyDescent="0.25">
      <c r="A124" s="11" t="s">
        <v>193</v>
      </c>
      <c r="B124" s="31" t="s">
        <v>149</v>
      </c>
      <c r="C124" s="16">
        <v>30</v>
      </c>
      <c r="D124" s="17"/>
      <c r="E124" s="16">
        <v>56</v>
      </c>
      <c r="F124" s="17">
        <f t="shared" si="9"/>
        <v>4200</v>
      </c>
      <c r="G124" s="17"/>
      <c r="H124" s="17">
        <f>H123</f>
        <v>429</v>
      </c>
      <c r="I124" s="12">
        <f t="shared" si="8"/>
        <v>-1295.2506887052341</v>
      </c>
      <c r="J124" s="11"/>
    </row>
    <row r="125" spans="1:13" ht="15" customHeight="1" x14ac:dyDescent="0.25">
      <c r="A125" s="11" t="s">
        <v>399</v>
      </c>
      <c r="B125" s="31">
        <v>45754</v>
      </c>
      <c r="C125" s="16">
        <v>30</v>
      </c>
      <c r="D125" s="17"/>
      <c r="E125" s="16">
        <v>17</v>
      </c>
      <c r="F125" s="17">
        <f t="shared" si="9"/>
        <v>1275</v>
      </c>
      <c r="G125" s="17"/>
      <c r="H125" s="17">
        <f>H124</f>
        <v>429</v>
      </c>
      <c r="I125" s="12">
        <f t="shared" ref="I125" si="10">F125+H125-$I$127</f>
        <v>-4220.2506887052341</v>
      </c>
      <c r="J125" s="11"/>
      <c r="M125" s="3"/>
    </row>
    <row r="126" spans="1:13" ht="15" customHeight="1" x14ac:dyDescent="0.25">
      <c r="A126" s="5"/>
      <c r="B126" s="41"/>
      <c r="C126" s="5"/>
      <c r="D126" s="6"/>
      <c r="E126" s="5"/>
      <c r="F126" s="6">
        <f>SUM(F4:F125)</f>
        <v>682850</v>
      </c>
      <c r="G126" s="6"/>
      <c r="H126" s="6">
        <f>SUM(H4:H125)</f>
        <v>33984.333333333328</v>
      </c>
      <c r="I126" s="6">
        <f>F126+H126</f>
        <v>716834.33333333337</v>
      </c>
      <c r="J126" s="6"/>
    </row>
    <row r="127" spans="1:13" ht="15" customHeight="1" x14ac:dyDescent="0.25">
      <c r="A127" s="5"/>
      <c r="B127" s="41"/>
      <c r="C127" s="5"/>
      <c r="D127" s="6"/>
      <c r="E127" s="5"/>
      <c r="F127" s="6"/>
      <c r="G127" s="6"/>
      <c r="H127" s="8" t="s">
        <v>60</v>
      </c>
      <c r="I127" s="6">
        <f>I126/(COUNTIF(A4:A125,"*"))</f>
        <v>5924.2506887052341</v>
      </c>
      <c r="J127" s="5"/>
    </row>
  </sheetData>
  <autoFilter ref="A3:J86" xr:uid="{6F474B58-787A-4D45-B02F-A5A27401A210}">
    <sortState xmlns:xlrd2="http://schemas.microsoft.com/office/spreadsheetml/2017/richdata2" ref="A4:J130">
      <sortCondition ref="C3:C86"/>
    </sortState>
  </autoFilter>
  <conditionalFormatting sqref="I86:I125 I4:I84">
    <cfRule type="cellIs" dxfId="1" priority="87" operator="lessThan">
      <formula>0</formula>
    </cfRule>
  </conditionalFormatting>
  <conditionalFormatting sqref="I85">
    <cfRule type="cellIs" dxfId="0" priority="1" operator="lessThan">
      <formula>0</formula>
    </cfRule>
  </conditionalFormatting>
  <pageMargins left="0.7" right="0.7" top="0.75" bottom="0.75" header="0.3" footer="0.3"/>
  <pageSetup paperSize="9" scale="8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KF steg 1 P18</vt:lpstr>
      <vt:lpstr>KF steg 1 F18</vt:lpstr>
      <vt:lpstr>KF steg 1 F16 </vt:lpstr>
      <vt:lpstr>KF steg 1 P16</vt:lpstr>
      <vt:lpstr>KF steg 1 P14</vt:lpstr>
      <vt:lpstr>KF steg 1 F14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Niklas</cp:lastModifiedBy>
  <cp:revision/>
  <dcterms:created xsi:type="dcterms:W3CDTF">2019-09-22T17:39:16Z</dcterms:created>
  <dcterms:modified xsi:type="dcterms:W3CDTF">2022-11-18T08:16:47Z</dcterms:modified>
  <cp:category/>
  <cp:contentStatus/>
</cp:coreProperties>
</file>