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las\Documents\Kostnadsfördelingar\2022\"/>
    </mc:Choice>
  </mc:AlternateContent>
  <xr:revisionPtr revIDLastSave="0" documentId="13_ncr:1_{02FB1FC0-792E-41F7-88DA-AC89B4BF69E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F steg 3 P18" sheetId="4" r:id="rId1"/>
    <sheet name="KF steg 3 F18" sheetId="1" r:id="rId2"/>
    <sheet name="KF steg 3 F16 " sheetId="11" r:id="rId3"/>
    <sheet name="KF steg 3 P16" sheetId="8" r:id="rId4"/>
    <sheet name="KF steg 3 P14" sheetId="18" r:id="rId5"/>
    <sheet name="KF steg 3 F14" sheetId="17" r:id="rId6"/>
  </sheets>
  <definedNames>
    <definedName name="_xlnm._FilterDatabase" localSheetId="5" hidden="1">'KF steg 3 F14'!$A$3:$J$121</definedName>
    <definedName name="_xlnm._FilterDatabase" localSheetId="2" hidden="1">'KF steg 3 F16 '!$A$3:$J$89</definedName>
    <definedName name="_xlnm._FilterDatabase" localSheetId="1" hidden="1">'KF steg 3 F18'!$A$3:$J$45</definedName>
    <definedName name="_xlnm._FilterDatabase" localSheetId="4" hidden="1">'KF steg 3 P14'!$A$3:$J$88</definedName>
    <definedName name="_xlnm._FilterDatabase" localSheetId="3" hidden="1">'KF steg 3 P16'!$A$3:$J$63</definedName>
    <definedName name="_xlnm._FilterDatabase" localSheetId="0" hidden="1">'KF steg 3 P18'!$A$3:$J$45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1" l="1"/>
  <c r="F86" i="17"/>
  <c r="F42" i="18"/>
  <c r="F13" i="17"/>
  <c r="F48" i="17"/>
  <c r="F73" i="17" l="1"/>
  <c r="H73" i="17"/>
  <c r="F106" i="17"/>
  <c r="F28" i="17"/>
  <c r="F27" i="17"/>
  <c r="F87" i="17"/>
  <c r="H106" i="17" l="1"/>
  <c r="H68" i="18" l="1"/>
  <c r="H69" i="18" s="1"/>
  <c r="H70" i="18" s="1"/>
  <c r="H71" i="18" s="1"/>
  <c r="H72" i="18" s="1"/>
  <c r="H73" i="18" s="1"/>
  <c r="H78" i="18"/>
  <c r="H79" i="18" s="1"/>
  <c r="H80" i="18" s="1"/>
  <c r="H81" i="18" s="1"/>
  <c r="H82" i="18" s="1"/>
  <c r="H83" i="18"/>
  <c r="H84" i="18" s="1"/>
  <c r="H85" i="18" s="1"/>
  <c r="H86" i="18" s="1"/>
  <c r="H74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H64" i="18"/>
  <c r="H65" i="18" s="1"/>
  <c r="H66" i="18" s="1"/>
  <c r="H67" i="18" s="1"/>
  <c r="F64" i="18"/>
  <c r="F63" i="18"/>
  <c r="F62" i="18"/>
  <c r="F61" i="18"/>
  <c r="H60" i="18"/>
  <c r="H61" i="18" s="1"/>
  <c r="H62" i="18" s="1"/>
  <c r="F60" i="18"/>
  <c r="F59" i="18"/>
  <c r="F58" i="18"/>
  <c r="F57" i="18"/>
  <c r="H56" i="18"/>
  <c r="H57" i="18" s="1"/>
  <c r="H58" i="18" s="1"/>
  <c r="H59" i="18" s="1"/>
  <c r="F56" i="18"/>
  <c r="F55" i="18"/>
  <c r="F54" i="18"/>
  <c r="F53" i="18"/>
  <c r="H52" i="18"/>
  <c r="H53" i="18" s="1"/>
  <c r="H54" i="18" s="1"/>
  <c r="F52" i="18"/>
  <c r="F51" i="18"/>
  <c r="F50" i="18"/>
  <c r="F49" i="18"/>
  <c r="H48" i="18"/>
  <c r="H49" i="18" s="1"/>
  <c r="H50" i="18" s="1"/>
  <c r="H51" i="18" s="1"/>
  <c r="F48" i="18"/>
  <c r="F47" i="18"/>
  <c r="F46" i="18"/>
  <c r="F45" i="18"/>
  <c r="H44" i="18"/>
  <c r="H45" i="18" s="1"/>
  <c r="H46" i="18" s="1"/>
  <c r="F44" i="18"/>
  <c r="F43" i="18"/>
  <c r="H41" i="18"/>
  <c r="H42" i="18" s="1"/>
  <c r="F41" i="18"/>
  <c r="H40" i="18"/>
  <c r="F40" i="18"/>
  <c r="F39" i="18"/>
  <c r="F38" i="18"/>
  <c r="F37" i="18"/>
  <c r="H36" i="18"/>
  <c r="H37" i="18" s="1"/>
  <c r="H38" i="18" s="1"/>
  <c r="H39" i="18" s="1"/>
  <c r="F36" i="18"/>
  <c r="F35" i="18"/>
  <c r="F34" i="18"/>
  <c r="F33" i="18"/>
  <c r="H32" i="18"/>
  <c r="H33" i="18" s="1"/>
  <c r="H34" i="18" s="1"/>
  <c r="F32" i="18"/>
  <c r="F31" i="18"/>
  <c r="F30" i="18"/>
  <c r="F29" i="18"/>
  <c r="H28" i="18"/>
  <c r="H29" i="18" s="1"/>
  <c r="H30" i="18" s="1"/>
  <c r="F28" i="18"/>
  <c r="F27" i="18"/>
  <c r="F26" i="18"/>
  <c r="F25" i="18"/>
  <c r="H24" i="18"/>
  <c r="H25" i="18" s="1"/>
  <c r="H26" i="18" s="1"/>
  <c r="H27" i="18" s="1"/>
  <c r="F24" i="18"/>
  <c r="F23" i="18"/>
  <c r="F22" i="18"/>
  <c r="F21" i="18"/>
  <c r="H20" i="18"/>
  <c r="H21" i="18" s="1"/>
  <c r="H22" i="18" s="1"/>
  <c r="F20" i="18"/>
  <c r="F19" i="18"/>
  <c r="F18" i="18"/>
  <c r="F17" i="18"/>
  <c r="H16" i="18"/>
  <c r="H17" i="18" s="1"/>
  <c r="H18" i="18" s="1"/>
  <c r="H19" i="18" s="1"/>
  <c r="F16" i="18"/>
  <c r="F15" i="18"/>
  <c r="F14" i="18"/>
  <c r="F13" i="18"/>
  <c r="H12" i="18"/>
  <c r="H13" i="18" s="1"/>
  <c r="H14" i="18" s="1"/>
  <c r="F12" i="18"/>
  <c r="F11" i="18"/>
  <c r="F10" i="18"/>
  <c r="F9" i="18"/>
  <c r="H8" i="18"/>
  <c r="H9" i="18" s="1"/>
  <c r="H10" i="18" s="1"/>
  <c r="H11" i="18" s="1"/>
  <c r="F8" i="18"/>
  <c r="F7" i="18"/>
  <c r="F6" i="18"/>
  <c r="F5" i="18"/>
  <c r="H4" i="18"/>
  <c r="F4" i="18"/>
  <c r="H88" i="17"/>
  <c r="H89" i="17" s="1"/>
  <c r="H90" i="17" s="1"/>
  <c r="H91" i="17" s="1"/>
  <c r="H92" i="17" s="1"/>
  <c r="H93" i="17" s="1"/>
  <c r="H94" i="17"/>
  <c r="H95" i="17" s="1"/>
  <c r="H96" i="17" s="1"/>
  <c r="H97" i="17" s="1"/>
  <c r="H100" i="17"/>
  <c r="H101" i="17" s="1"/>
  <c r="H102" i="17" s="1"/>
  <c r="H103" i="17" s="1"/>
  <c r="H104" i="17" s="1"/>
  <c r="H105" i="17" s="1"/>
  <c r="H107" i="17"/>
  <c r="H108" i="17" s="1"/>
  <c r="H109" i="17" s="1"/>
  <c r="H110" i="17" s="1"/>
  <c r="H69" i="17"/>
  <c r="H70" i="17" s="1"/>
  <c r="H71" i="17" s="1"/>
  <c r="H72" i="17" s="1"/>
  <c r="H8" i="17"/>
  <c r="H9" i="17" s="1"/>
  <c r="H10" i="17" s="1"/>
  <c r="H11" i="17" s="1"/>
  <c r="H12" i="17"/>
  <c r="H13" i="17" s="1"/>
  <c r="H14" i="17" s="1"/>
  <c r="H15" i="17" s="1"/>
  <c r="H16" i="17"/>
  <c r="H17" i="17" s="1"/>
  <c r="H18" i="17" s="1"/>
  <c r="H19" i="17" s="1"/>
  <c r="H20" i="17"/>
  <c r="H21" i="17" s="1"/>
  <c r="H22" i="17" s="1"/>
  <c r="H23" i="17" s="1"/>
  <c r="H24" i="17"/>
  <c r="H25" i="17" s="1"/>
  <c r="H26" i="17" s="1"/>
  <c r="H27" i="17" s="1"/>
  <c r="H29" i="17"/>
  <c r="H30" i="17" s="1"/>
  <c r="H31" i="17" s="1"/>
  <c r="H32" i="17" s="1"/>
  <c r="H33" i="17"/>
  <c r="H34" i="17" s="1"/>
  <c r="H35" i="17" s="1"/>
  <c r="H36" i="17" s="1"/>
  <c r="H37" i="17"/>
  <c r="H38" i="17" s="1"/>
  <c r="H39" i="17" s="1"/>
  <c r="H40" i="17" s="1"/>
  <c r="H41" i="17"/>
  <c r="H42" i="17" s="1"/>
  <c r="H43" i="17" s="1"/>
  <c r="H44" i="17" s="1"/>
  <c r="H45" i="17"/>
  <c r="H46" i="17" s="1"/>
  <c r="H47" i="17" s="1"/>
  <c r="H48" i="17" s="1"/>
  <c r="H49" i="17"/>
  <c r="H50" i="17" s="1"/>
  <c r="H51" i="17" s="1"/>
  <c r="H52" i="17" s="1"/>
  <c r="H53" i="17"/>
  <c r="H54" i="17" s="1"/>
  <c r="H55" i="17" s="1"/>
  <c r="H56" i="17" s="1"/>
  <c r="H57" i="17"/>
  <c r="H58" i="17" s="1"/>
  <c r="H59" i="17" s="1"/>
  <c r="H60" i="17" s="1"/>
  <c r="H61" i="17"/>
  <c r="H62" i="17" s="1"/>
  <c r="H63" i="17" s="1"/>
  <c r="H64" i="17" s="1"/>
  <c r="H65" i="17"/>
  <c r="H66" i="17" s="1"/>
  <c r="H67" i="17" s="1"/>
  <c r="H68" i="17" s="1"/>
  <c r="H74" i="17"/>
  <c r="H75" i="17" s="1"/>
  <c r="H76" i="17"/>
  <c r="H77" i="17" s="1"/>
  <c r="H78" i="17" s="1"/>
  <c r="H79" i="17" s="1"/>
  <c r="H80" i="17"/>
  <c r="H81" i="17" s="1"/>
  <c r="H82" i="17" s="1"/>
  <c r="H83" i="17" s="1"/>
  <c r="H84" i="17"/>
  <c r="H85" i="17" s="1"/>
  <c r="H86" i="17" s="1"/>
  <c r="H87" i="17" s="1"/>
  <c r="H112" i="17"/>
  <c r="H113" i="17" s="1"/>
  <c r="H114" i="17" s="1"/>
  <c r="H115" i="17" s="1"/>
  <c r="H116" i="17"/>
  <c r="H117" i="17" s="1"/>
  <c r="H118" i="17" s="1"/>
  <c r="H119" i="17" s="1"/>
  <c r="F5" i="17"/>
  <c r="F6" i="17"/>
  <c r="F7" i="17"/>
  <c r="F8" i="17"/>
  <c r="F9" i="17"/>
  <c r="F10" i="17"/>
  <c r="F11" i="17"/>
  <c r="F12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7" i="17"/>
  <c r="F108" i="17"/>
  <c r="F111" i="17"/>
  <c r="F109" i="17"/>
  <c r="F110" i="17"/>
  <c r="F112" i="17"/>
  <c r="F113" i="17"/>
  <c r="F114" i="17"/>
  <c r="F115" i="17"/>
  <c r="F116" i="17"/>
  <c r="F117" i="17"/>
  <c r="F118" i="17"/>
  <c r="F119" i="17"/>
  <c r="H4" i="17"/>
  <c r="H5" i="17" s="1"/>
  <c r="H6" i="17" s="1"/>
  <c r="H7" i="17" s="1"/>
  <c r="F4" i="17"/>
  <c r="H58" i="8"/>
  <c r="H59" i="8" s="1"/>
  <c r="H60" i="8" s="1"/>
  <c r="H61" i="8" s="1"/>
  <c r="H62" i="8" s="1"/>
  <c r="H63" i="8" s="1"/>
  <c r="H52" i="8"/>
  <c r="H53" i="8" s="1"/>
  <c r="H54" i="8" s="1"/>
  <c r="H55" i="8" s="1"/>
  <c r="H56" i="8" s="1"/>
  <c r="H57" i="8" s="1"/>
  <c r="H46" i="8"/>
  <c r="H47" i="8" s="1"/>
  <c r="H48" i="8" s="1"/>
  <c r="H49" i="8" s="1"/>
  <c r="H50" i="8" s="1"/>
  <c r="H51" i="8" s="1"/>
  <c r="H40" i="8"/>
  <c r="H41" i="8" s="1"/>
  <c r="H42" i="8" s="1"/>
  <c r="H43" i="8" s="1"/>
  <c r="H44" i="8" s="1"/>
  <c r="H45" i="8" s="1"/>
  <c r="H34" i="8"/>
  <c r="H35" i="8" s="1"/>
  <c r="H36" i="8" s="1"/>
  <c r="H37" i="8" s="1"/>
  <c r="H38" i="8" s="1"/>
  <c r="H39" i="8" s="1"/>
  <c r="H28" i="8"/>
  <c r="H29" i="8" s="1"/>
  <c r="H30" i="8" s="1"/>
  <c r="H31" i="8" s="1"/>
  <c r="H32" i="8" s="1"/>
  <c r="H33" i="8" s="1"/>
  <c r="H22" i="8"/>
  <c r="H23" i="8" s="1"/>
  <c r="H24" i="8" s="1"/>
  <c r="H25" i="8" s="1"/>
  <c r="H26" i="8" s="1"/>
  <c r="H27" i="8" s="1"/>
  <c r="H16" i="8"/>
  <c r="H17" i="8" s="1"/>
  <c r="H18" i="8" s="1"/>
  <c r="H19" i="8" s="1"/>
  <c r="H20" i="8" s="1"/>
  <c r="H21" i="8" s="1"/>
  <c r="H10" i="8"/>
  <c r="H11" i="8" s="1"/>
  <c r="H12" i="8" s="1"/>
  <c r="H13" i="8" s="1"/>
  <c r="H14" i="8" s="1"/>
  <c r="H15" i="8" s="1"/>
  <c r="H4" i="8"/>
  <c r="F93" i="11"/>
  <c r="F53" i="11"/>
  <c r="F17" i="11"/>
  <c r="F16" i="11"/>
  <c r="H94" i="11"/>
  <c r="H95" i="11" s="1"/>
  <c r="H96" i="11" s="1"/>
  <c r="H97" i="11" s="1"/>
  <c r="H98" i="11" s="1"/>
  <c r="H99" i="11" s="1"/>
  <c r="H88" i="11"/>
  <c r="H89" i="11" s="1"/>
  <c r="H90" i="11" s="1"/>
  <c r="H91" i="11" s="1"/>
  <c r="H92" i="11" s="1"/>
  <c r="H93" i="11" s="1"/>
  <c r="H82" i="11"/>
  <c r="H83" i="11" s="1"/>
  <c r="H84" i="11" s="1"/>
  <c r="H85" i="11" s="1"/>
  <c r="H86" i="11" s="1"/>
  <c r="H87" i="11" s="1"/>
  <c r="H76" i="11"/>
  <c r="H77" i="11" s="1"/>
  <c r="H78" i="11" s="1"/>
  <c r="H79" i="11" s="1"/>
  <c r="H80" i="11" s="1"/>
  <c r="H81" i="11" s="1"/>
  <c r="H70" i="11"/>
  <c r="H71" i="11" s="1"/>
  <c r="H72" i="11" s="1"/>
  <c r="H73" i="11" s="1"/>
  <c r="H74" i="11" s="1"/>
  <c r="H75" i="11" s="1"/>
  <c r="H64" i="11"/>
  <c r="H58" i="11"/>
  <c r="H59" i="11" s="1"/>
  <c r="H52" i="11"/>
  <c r="H53" i="11" s="1"/>
  <c r="H54" i="11" s="1"/>
  <c r="H46" i="11"/>
  <c r="H47" i="11" s="1"/>
  <c r="H48" i="11" s="1"/>
  <c r="H49" i="11" s="1"/>
  <c r="H50" i="11" s="1"/>
  <c r="H51" i="11" s="1"/>
  <c r="H40" i="11"/>
  <c r="H41" i="11" s="1"/>
  <c r="H42" i="11" s="1"/>
  <c r="H43" i="11" s="1"/>
  <c r="H44" i="11" s="1"/>
  <c r="H45" i="11" s="1"/>
  <c r="H34" i="11"/>
  <c r="H35" i="11" s="1"/>
  <c r="H36" i="11" s="1"/>
  <c r="H37" i="11" s="1"/>
  <c r="H38" i="11" s="1"/>
  <c r="H39" i="11" s="1"/>
  <c r="H28" i="11"/>
  <c r="H29" i="11" s="1"/>
  <c r="H30" i="11" s="1"/>
  <c r="H31" i="11" s="1"/>
  <c r="H32" i="11" s="1"/>
  <c r="H33" i="11" s="1"/>
  <c r="H22" i="11"/>
  <c r="H23" i="11" s="1"/>
  <c r="H24" i="11" s="1"/>
  <c r="H25" i="11" s="1"/>
  <c r="H26" i="11" s="1"/>
  <c r="H27" i="11" s="1"/>
  <c r="H16" i="11"/>
  <c r="H17" i="11" s="1"/>
  <c r="H18" i="11" s="1"/>
  <c r="H19" i="11" s="1"/>
  <c r="H20" i="11" s="1"/>
  <c r="H21" i="11" s="1"/>
  <c r="H10" i="11"/>
  <c r="H11" i="11" s="1"/>
  <c r="H12" i="11" s="1"/>
  <c r="H13" i="11" s="1"/>
  <c r="H14" i="11" s="1"/>
  <c r="H15" i="11" s="1"/>
  <c r="H4" i="11"/>
  <c r="H5" i="11" s="1"/>
  <c r="H6" i="11" s="1"/>
  <c r="H7" i="11" s="1"/>
  <c r="H8" i="11" s="1"/>
  <c r="H9" i="11" s="1"/>
  <c r="H40" i="1"/>
  <c r="H41" i="1" s="1"/>
  <c r="H42" i="1" s="1"/>
  <c r="H43" i="1" s="1"/>
  <c r="H36" i="1"/>
  <c r="H37" i="1" s="1"/>
  <c r="H38" i="1" s="1"/>
  <c r="H39" i="1" s="1"/>
  <c r="H32" i="1"/>
  <c r="H33" i="1" s="1"/>
  <c r="H34" i="1" s="1"/>
  <c r="H35" i="1" s="1"/>
  <c r="H28" i="1"/>
  <c r="H29" i="1" s="1"/>
  <c r="H30" i="1" s="1"/>
  <c r="H31" i="1" s="1"/>
  <c r="H24" i="1"/>
  <c r="H25" i="1" s="1"/>
  <c r="H26" i="1" s="1"/>
  <c r="H27" i="1" s="1"/>
  <c r="H20" i="1"/>
  <c r="H21" i="1" s="1"/>
  <c r="H16" i="1"/>
  <c r="H17" i="1" s="1"/>
  <c r="H18" i="1" s="1"/>
  <c r="H19" i="1" s="1"/>
  <c r="H12" i="1"/>
  <c r="H13" i="1" s="1"/>
  <c r="H14" i="1" s="1"/>
  <c r="H15" i="1" s="1"/>
  <c r="H8" i="1"/>
  <c r="H9" i="1" s="1"/>
  <c r="H10" i="1" s="1"/>
  <c r="H11" i="1" s="1"/>
  <c r="H4" i="1"/>
  <c r="H5" i="1" s="1"/>
  <c r="H40" i="4"/>
  <c r="H41" i="4" s="1"/>
  <c r="H42" i="4" s="1"/>
  <c r="H43" i="4" s="1"/>
  <c r="H36" i="4"/>
  <c r="H37" i="4" s="1"/>
  <c r="H38" i="4" s="1"/>
  <c r="H39" i="4" s="1"/>
  <c r="H32" i="4"/>
  <c r="H33" i="4" s="1"/>
  <c r="H34" i="4" s="1"/>
  <c r="H35" i="4" s="1"/>
  <c r="H28" i="4"/>
  <c r="H29" i="4" s="1"/>
  <c r="H30" i="4" s="1"/>
  <c r="H31" i="4" s="1"/>
  <c r="H24" i="4"/>
  <c r="H25" i="4" s="1"/>
  <c r="H26" i="4" s="1"/>
  <c r="H27" i="4" s="1"/>
  <c r="H20" i="4"/>
  <c r="H21" i="4" s="1"/>
  <c r="H22" i="4" s="1"/>
  <c r="H23" i="4" s="1"/>
  <c r="H16" i="4"/>
  <c r="H17" i="4" s="1"/>
  <c r="H18" i="4" s="1"/>
  <c r="H19" i="4" s="1"/>
  <c r="H12" i="4"/>
  <c r="H13" i="4" s="1"/>
  <c r="H14" i="4" s="1"/>
  <c r="H15" i="4" s="1"/>
  <c r="H8" i="4"/>
  <c r="H9" i="4" s="1"/>
  <c r="H10" i="4" s="1"/>
  <c r="H11" i="4" s="1"/>
  <c r="H4" i="4"/>
  <c r="F37" i="1"/>
  <c r="F4" i="8"/>
  <c r="F22" i="8"/>
  <c r="F28" i="11"/>
  <c r="F41" i="11"/>
  <c r="F43" i="11"/>
  <c r="H5" i="8" l="1"/>
  <c r="H6" i="8" s="1"/>
  <c r="H7" i="8" s="1"/>
  <c r="H8" i="8" s="1"/>
  <c r="H9" i="8" s="1"/>
  <c r="H22" i="1"/>
  <c r="H23" i="1" s="1"/>
  <c r="F87" i="18"/>
  <c r="H47" i="18"/>
  <c r="H75" i="18"/>
  <c r="H76" i="18" s="1"/>
  <c r="H77" i="18" s="1"/>
  <c r="H15" i="18"/>
  <c r="H35" i="18"/>
  <c r="H31" i="18"/>
  <c r="H55" i="18"/>
  <c r="H43" i="18"/>
  <c r="H23" i="18"/>
  <c r="H63" i="18"/>
  <c r="H5" i="18"/>
  <c r="H6" i="18" s="1"/>
  <c r="H98" i="17"/>
  <c r="H99" i="17" s="1"/>
  <c r="F120" i="17"/>
  <c r="H120" i="17" l="1"/>
  <c r="I120" i="17" s="1"/>
  <c r="I121" i="17" s="1"/>
  <c r="H64" i="8"/>
  <c r="H7" i="18"/>
  <c r="F45" i="8"/>
  <c r="F40" i="4"/>
  <c r="F7" i="8"/>
  <c r="F11" i="8"/>
  <c r="F5" i="8"/>
  <c r="F60" i="8"/>
  <c r="F99" i="11"/>
  <c r="F45" i="11"/>
  <c r="F24" i="11"/>
  <c r="F40" i="11"/>
  <c r="F35" i="11"/>
  <c r="F11" i="11"/>
  <c r="F23" i="11"/>
  <c r="F91" i="11"/>
  <c r="F20" i="11"/>
  <c r="F59" i="11"/>
  <c r="F96" i="11"/>
  <c r="F74" i="11"/>
  <c r="F5" i="11"/>
  <c r="F39" i="11"/>
  <c r="F69" i="11"/>
  <c r="F66" i="11"/>
  <c r="F92" i="11"/>
  <c r="F19" i="11"/>
  <c r="F88" i="11"/>
  <c r="F84" i="11"/>
  <c r="F57" i="11"/>
  <c r="F8" i="1"/>
  <c r="F26" i="1"/>
  <c r="F29" i="1"/>
  <c r="F12" i="1"/>
  <c r="F23" i="1"/>
  <c r="F11" i="1"/>
  <c r="F14" i="1"/>
  <c r="F30" i="1"/>
  <c r="F32" i="1"/>
  <c r="F24" i="1"/>
  <c r="F40" i="1"/>
  <c r="F39" i="1"/>
  <c r="F42" i="1"/>
  <c r="F36" i="1"/>
  <c r="F10" i="1"/>
  <c r="F15" i="1"/>
  <c r="F28" i="1"/>
  <c r="F6" i="1"/>
  <c r="F22" i="1"/>
  <c r="F5" i="1"/>
  <c r="F34" i="1"/>
  <c r="F7" i="1"/>
  <c r="F16" i="1"/>
  <c r="F18" i="1"/>
  <c r="F33" i="1"/>
  <c r="F41" i="1"/>
  <c r="F13" i="1"/>
  <c r="F21" i="1"/>
  <c r="F31" i="1"/>
  <c r="F4" i="1"/>
  <c r="H6" i="1"/>
  <c r="H7" i="1" s="1"/>
  <c r="F38" i="4"/>
  <c r="F18" i="4"/>
  <c r="F35" i="4"/>
  <c r="F21" i="4"/>
  <c r="F41" i="4"/>
  <c r="F14" i="4"/>
  <c r="F11" i="4"/>
  <c r="F42" i="4"/>
  <c r="F36" i="4"/>
  <c r="F16" i="4"/>
  <c r="F32" i="4"/>
  <c r="F7" i="4"/>
  <c r="F28" i="4"/>
  <c r="F5" i="4"/>
  <c r="F9" i="4"/>
  <c r="F24" i="4"/>
  <c r="F31" i="4"/>
  <c r="F25" i="4"/>
  <c r="F8" i="4"/>
  <c r="F12" i="4"/>
  <c r="F34" i="4"/>
  <c r="F29" i="4"/>
  <c r="F39" i="4"/>
  <c r="F22" i="4"/>
  <c r="F27" i="4"/>
  <c r="F20" i="4"/>
  <c r="F10" i="4"/>
  <c r="F33" i="4"/>
  <c r="F15" i="4"/>
  <c r="F17" i="4"/>
  <c r="I28" i="17" l="1"/>
  <c r="H44" i="1"/>
  <c r="I12" i="17"/>
  <c r="I67" i="17"/>
  <c r="I82" i="17"/>
  <c r="I114" i="17"/>
  <c r="I59" i="17"/>
  <c r="I98" i="17"/>
  <c r="I106" i="17"/>
  <c r="I90" i="17"/>
  <c r="I51" i="17"/>
  <c r="I102" i="17"/>
  <c r="I112" i="17"/>
  <c r="I49" i="17"/>
  <c r="I64" i="17"/>
  <c r="I70" i="17"/>
  <c r="I71" i="17"/>
  <c r="I61" i="17"/>
  <c r="I60" i="17"/>
  <c r="I66" i="17"/>
  <c r="I78" i="17"/>
  <c r="I104" i="17"/>
  <c r="I119" i="17"/>
  <c r="I56" i="17"/>
  <c r="I100" i="17"/>
  <c r="I47" i="17"/>
  <c r="I45" i="17"/>
  <c r="I44" i="17"/>
  <c r="I58" i="17"/>
  <c r="I115" i="17"/>
  <c r="I113" i="17"/>
  <c r="I117" i="17"/>
  <c r="I103" i="17"/>
  <c r="I46" i="17"/>
  <c r="I69" i="17"/>
  <c r="I107" i="17"/>
  <c r="I57" i="17"/>
  <c r="I68" i="17"/>
  <c r="I63" i="17"/>
  <c r="I96" i="17"/>
  <c r="I110" i="17"/>
  <c r="I48" i="17"/>
  <c r="I84" i="17"/>
  <c r="I111" i="17"/>
  <c r="I50" i="17"/>
  <c r="I88" i="17"/>
  <c r="I77" i="17"/>
  <c r="I105" i="17"/>
  <c r="I73" i="17"/>
  <c r="I86" i="17"/>
  <c r="I99" i="17"/>
  <c r="I83" i="17"/>
  <c r="I62" i="17"/>
  <c r="I79" i="17"/>
  <c r="I52" i="17"/>
  <c r="I75" i="17"/>
  <c r="I118" i="17"/>
  <c r="I72" i="17"/>
  <c r="I94" i="17"/>
  <c r="I74" i="17"/>
  <c r="I101" i="17"/>
  <c r="I80" i="17"/>
  <c r="I95" i="17"/>
  <c r="I109" i="17"/>
  <c r="I53" i="17"/>
  <c r="I54" i="17"/>
  <c r="I91" i="17"/>
  <c r="I97" i="17"/>
  <c r="I85" i="17"/>
  <c r="I87" i="17"/>
  <c r="I116" i="17"/>
  <c r="I89" i="17"/>
  <c r="I65" i="17"/>
  <c r="I55" i="17"/>
  <c r="I92" i="17"/>
  <c r="I81" i="17"/>
  <c r="I108" i="17"/>
  <c r="I93" i="17"/>
  <c r="I76" i="17"/>
  <c r="I35" i="17"/>
  <c r="I17" i="17"/>
  <c r="I9" i="17"/>
  <c r="I15" i="17"/>
  <c r="I30" i="17"/>
  <c r="I42" i="17"/>
  <c r="I10" i="17"/>
  <c r="I38" i="17"/>
  <c r="I33" i="17"/>
  <c r="I16" i="17"/>
  <c r="I22" i="17"/>
  <c r="I7" i="17"/>
  <c r="I32" i="17"/>
  <c r="I19" i="17"/>
  <c r="I14" i="17"/>
  <c r="I18" i="17"/>
  <c r="I4" i="17"/>
  <c r="I43" i="17"/>
  <c r="I34" i="17"/>
  <c r="I29" i="17"/>
  <c r="I24" i="17"/>
  <c r="I21" i="17"/>
  <c r="I25" i="17"/>
  <c r="I23" i="17"/>
  <c r="I20" i="17"/>
  <c r="I11" i="17"/>
  <c r="I31" i="17"/>
  <c r="I41" i="17"/>
  <c r="I5" i="17"/>
  <c r="I6" i="17"/>
  <c r="I8" i="17"/>
  <c r="I26" i="17"/>
  <c r="I37" i="17"/>
  <c r="I36" i="17"/>
  <c r="I27" i="17"/>
  <c r="I39" i="17"/>
  <c r="I40" i="17"/>
  <c r="I13" i="17"/>
  <c r="H87" i="18" l="1"/>
  <c r="I87" i="18" s="1"/>
  <c r="I88" i="18" s="1"/>
  <c r="F58" i="11"/>
  <c r="F30" i="11"/>
  <c r="F49" i="11"/>
  <c r="F89" i="11"/>
  <c r="F51" i="11"/>
  <c r="F85" i="11"/>
  <c r="F36" i="11"/>
  <c r="F65" i="11"/>
  <c r="F80" i="11"/>
  <c r="F60" i="11"/>
  <c r="F76" i="11"/>
  <c r="F70" i="11"/>
  <c r="F94" i="11"/>
  <c r="F82" i="11"/>
  <c r="F33" i="11"/>
  <c r="F44" i="11"/>
  <c r="F61" i="11"/>
  <c r="F77" i="11"/>
  <c r="F98" i="11"/>
  <c r="F72" i="11"/>
  <c r="F56" i="11"/>
  <c r="F38" i="11"/>
  <c r="F86" i="11"/>
  <c r="F95" i="11"/>
  <c r="F37" i="11"/>
  <c r="F52" i="11"/>
  <c r="F48" i="11"/>
  <c r="F81" i="11"/>
  <c r="F46" i="11"/>
  <c r="F90" i="11"/>
  <c r="F87" i="11"/>
  <c r="F25" i="11"/>
  <c r="F79" i="11"/>
  <c r="F42" i="11"/>
  <c r="F62" i="11"/>
  <c r="F27" i="11"/>
  <c r="F8" i="11"/>
  <c r="F13" i="11"/>
  <c r="F97" i="11"/>
  <c r="F71" i="11"/>
  <c r="F73" i="11"/>
  <c r="F15" i="11"/>
  <c r="F55" i="11"/>
  <c r="F7" i="11"/>
  <c r="F26" i="11"/>
  <c r="F9" i="11"/>
  <c r="F68" i="11"/>
  <c r="F64" i="11"/>
  <c r="F63" i="11"/>
  <c r="F50" i="11"/>
  <c r="F12" i="11"/>
  <c r="F34" i="11"/>
  <c r="F78" i="11"/>
  <c r="F75" i="11"/>
  <c r="F67" i="11"/>
  <c r="F29" i="11"/>
  <c r="F31" i="11"/>
  <c r="F83" i="11"/>
  <c r="F32" i="11"/>
  <c r="F47" i="11"/>
  <c r="F22" i="11"/>
  <c r="F18" i="11"/>
  <c r="F4" i="11"/>
  <c r="F54" i="11"/>
  <c r="F21" i="11"/>
  <c r="F10" i="11"/>
  <c r="F6" i="11"/>
  <c r="I86" i="18" l="1"/>
  <c r="I80" i="18"/>
  <c r="I72" i="18"/>
  <c r="I64" i="18"/>
  <c r="I56" i="18"/>
  <c r="I48" i="18"/>
  <c r="I40" i="18"/>
  <c r="I32" i="18"/>
  <c r="I24" i="18"/>
  <c r="I16" i="18"/>
  <c r="I8" i="18"/>
  <c r="I38" i="18"/>
  <c r="I10" i="18"/>
  <c r="I69" i="18"/>
  <c r="I25" i="18"/>
  <c r="I27" i="18"/>
  <c r="I28" i="18"/>
  <c r="I60" i="18"/>
  <c r="I49" i="18"/>
  <c r="I62" i="18"/>
  <c r="I9" i="18"/>
  <c r="I36" i="18"/>
  <c r="I76" i="18"/>
  <c r="I33" i="18"/>
  <c r="I51" i="18"/>
  <c r="I74" i="18"/>
  <c r="I81" i="18"/>
  <c r="I17" i="18"/>
  <c r="I19" i="18"/>
  <c r="I82" i="18"/>
  <c r="I37" i="18"/>
  <c r="I73" i="18"/>
  <c r="I67" i="18"/>
  <c r="I61" i="18"/>
  <c r="I39" i="18"/>
  <c r="I85" i="18"/>
  <c r="I65" i="18"/>
  <c r="I84" i="18"/>
  <c r="I26" i="18"/>
  <c r="I30" i="18"/>
  <c r="I45" i="18"/>
  <c r="I41" i="18"/>
  <c r="I77" i="18"/>
  <c r="I22" i="18"/>
  <c r="I20" i="18"/>
  <c r="I12" i="18"/>
  <c r="I14" i="18"/>
  <c r="I57" i="18"/>
  <c r="I42" i="18"/>
  <c r="I11" i="18"/>
  <c r="I29" i="18"/>
  <c r="I18" i="18"/>
  <c r="I50" i="18"/>
  <c r="I54" i="18"/>
  <c r="I53" i="18"/>
  <c r="I15" i="18"/>
  <c r="I66" i="18"/>
  <c r="I4" i="18"/>
  <c r="I23" i="18"/>
  <c r="I68" i="18"/>
  <c r="I78" i="18"/>
  <c r="I46" i="18"/>
  <c r="I70" i="18"/>
  <c r="I52" i="18"/>
  <c r="I34" i="18"/>
  <c r="I58" i="18"/>
  <c r="I21" i="18"/>
  <c r="I59" i="18"/>
  <c r="I44" i="18"/>
  <c r="I13" i="18"/>
  <c r="I47" i="18"/>
  <c r="I63" i="18"/>
  <c r="I43" i="18"/>
  <c r="I71" i="18"/>
  <c r="I31" i="18"/>
  <c r="I5" i="18"/>
  <c r="I79" i="18"/>
  <c r="I6" i="18"/>
  <c r="I55" i="18"/>
  <c r="I83" i="18"/>
  <c r="I35" i="18"/>
  <c r="I75" i="18"/>
  <c r="I7" i="18"/>
  <c r="F100" i="11"/>
  <c r="H5" i="4"/>
  <c r="H6" i="4" s="1"/>
  <c r="H7" i="4" s="1"/>
  <c r="F46" i="8"/>
  <c r="F30" i="8"/>
  <c r="F63" i="8"/>
  <c r="F53" i="8"/>
  <c r="F24" i="8"/>
  <c r="F34" i="8"/>
  <c r="F37" i="8"/>
  <c r="F38" i="8"/>
  <c r="F61" i="8"/>
  <c r="F52" i="8"/>
  <c r="F57" i="8"/>
  <c r="F50" i="8"/>
  <c r="F59" i="8"/>
  <c r="F8" i="8"/>
  <c r="F51" i="8"/>
  <c r="F19" i="8"/>
  <c r="F15" i="8"/>
  <c r="F42" i="8"/>
  <c r="F17" i="8"/>
  <c r="F58" i="8"/>
  <c r="F41" i="8"/>
  <c r="F55" i="8"/>
  <c r="F56" i="8"/>
  <c r="F33" i="8"/>
  <c r="F26" i="8"/>
  <c r="F14" i="8"/>
  <c r="F44" i="8"/>
  <c r="F21" i="8"/>
  <c r="F29" i="8"/>
  <c r="F39" i="8"/>
  <c r="F49" i="8"/>
  <c r="F48" i="8"/>
  <c r="F36" i="8"/>
  <c r="F40" i="8"/>
  <c r="F20" i="8"/>
  <c r="F62" i="8"/>
  <c r="F13" i="8"/>
  <c r="F6" i="8"/>
  <c r="F28" i="8"/>
  <c r="F25" i="8"/>
  <c r="F23" i="8"/>
  <c r="F54" i="8"/>
  <c r="F12" i="8"/>
  <c r="F9" i="8"/>
  <c r="F10" i="8"/>
  <c r="F43" i="8"/>
  <c r="F32" i="8"/>
  <c r="F35" i="8"/>
  <c r="F27" i="8"/>
  <c r="F18" i="8"/>
  <c r="F47" i="8"/>
  <c r="F16" i="8"/>
  <c r="F31" i="8"/>
  <c r="F64" i="8" l="1"/>
  <c r="F30" i="4"/>
  <c r="F26" i="4"/>
  <c r="F23" i="4"/>
  <c r="F19" i="4"/>
  <c r="F13" i="4"/>
  <c r="F37" i="4"/>
  <c r="F6" i="4"/>
  <c r="F43" i="4"/>
  <c r="F4" i="4"/>
  <c r="F44" i="4" l="1"/>
  <c r="F27" i="1"/>
  <c r="F38" i="1"/>
  <c r="F17" i="1"/>
  <c r="F25" i="1"/>
  <c r="F20" i="1"/>
  <c r="F43" i="1" l="1"/>
  <c r="F35" i="1"/>
  <c r="F9" i="1"/>
  <c r="F19" i="1"/>
  <c r="F44" i="1" l="1"/>
  <c r="H55" i="11"/>
  <c r="H44" i="4" l="1"/>
  <c r="I44" i="4" s="1"/>
  <c r="I45" i="4" s="1"/>
  <c r="I22" i="4" s="1"/>
  <c r="I25" i="4" l="1"/>
  <c r="I35" i="4"/>
  <c r="I42" i="4"/>
  <c r="I27" i="4"/>
  <c r="I7" i="4"/>
  <c r="I15" i="4"/>
  <c r="I31" i="4"/>
  <c r="I37" i="4"/>
  <c r="I11" i="4"/>
  <c r="I29" i="4"/>
  <c r="I28" i="4"/>
  <c r="I16" i="4"/>
  <c r="I43" i="4"/>
  <c r="I19" i="4"/>
  <c r="I30" i="4"/>
  <c r="I8" i="4"/>
  <c r="I40" i="4"/>
  <c r="I9" i="4"/>
  <c r="I17" i="4"/>
  <c r="I36" i="4"/>
  <c r="I23" i="4"/>
  <c r="I18" i="4"/>
  <c r="I41" i="4"/>
  <c r="I10" i="4"/>
  <c r="I13" i="4"/>
  <c r="I26" i="4"/>
  <c r="I38" i="4"/>
  <c r="I6" i="4"/>
  <c r="I39" i="4"/>
  <c r="I32" i="4"/>
  <c r="I4" i="4"/>
  <c r="I5" i="4"/>
  <c r="I33" i="4"/>
  <c r="I24" i="4"/>
  <c r="I14" i="4"/>
  <c r="I21" i="4"/>
  <c r="I20" i="4"/>
  <c r="I12" i="4"/>
  <c r="I34" i="4"/>
  <c r="I44" i="1" l="1"/>
  <c r="I45" i="1" s="1"/>
  <c r="I25" i="1" l="1"/>
  <c r="I21" i="1"/>
  <c r="I23" i="1"/>
  <c r="I26" i="1"/>
  <c r="I37" i="1"/>
  <c r="I38" i="1"/>
  <c r="I8" i="1"/>
  <c r="I7" i="1"/>
  <c r="I24" i="1"/>
  <c r="I6" i="1"/>
  <c r="I10" i="1"/>
  <c r="I27" i="1"/>
  <c r="I13" i="1"/>
  <c r="I9" i="1"/>
  <c r="I4" i="1"/>
  <c r="I17" i="1"/>
  <c r="I36" i="1"/>
  <c r="I16" i="1"/>
  <c r="I18" i="1"/>
  <c r="I22" i="1"/>
  <c r="I5" i="1"/>
  <c r="I19" i="1"/>
  <c r="I35" i="1"/>
  <c r="I39" i="1"/>
  <c r="I43" i="1"/>
  <c r="I11" i="1"/>
  <c r="I15" i="1"/>
  <c r="I40" i="1"/>
  <c r="I20" i="1"/>
  <c r="I14" i="1"/>
  <c r="I29" i="1"/>
  <c r="I41" i="1"/>
  <c r="I42" i="1"/>
  <c r="I12" i="1"/>
  <c r="I30" i="1"/>
  <c r="I28" i="1"/>
  <c r="I31" i="1"/>
  <c r="I33" i="1"/>
  <c r="I34" i="1"/>
  <c r="I32" i="1"/>
  <c r="H65" i="11" l="1"/>
  <c r="H56" i="11"/>
  <c r="H66" i="11" l="1"/>
  <c r="H67" i="11" s="1"/>
  <c r="H68" i="11" s="1"/>
  <c r="H69" i="11" s="1"/>
  <c r="H57" i="11"/>
  <c r="H60" i="11" l="1"/>
  <c r="H61" i="11" s="1"/>
  <c r="H62" i="11" s="1"/>
  <c r="H63" i="11" s="1"/>
  <c r="H100" i="11" l="1"/>
  <c r="I100" i="11" s="1"/>
  <c r="I101" i="11" s="1"/>
  <c r="I15" i="11" l="1"/>
  <c r="I76" i="11"/>
  <c r="I67" i="11"/>
  <c r="I4" i="11"/>
  <c r="I80" i="11"/>
  <c r="I31" i="11"/>
  <c r="I99" i="11"/>
  <c r="I13" i="11"/>
  <c r="I8" i="11"/>
  <c r="I17" i="11"/>
  <c r="I55" i="11"/>
  <c r="I10" i="11"/>
  <c r="I53" i="11"/>
  <c r="I22" i="11"/>
  <c r="I14" i="11"/>
  <c r="I66" i="11"/>
  <c r="I18" i="11"/>
  <c r="I93" i="11"/>
  <c r="I68" i="11"/>
  <c r="I86" i="11"/>
  <c r="I5" i="11"/>
  <c r="I32" i="11"/>
  <c r="I95" i="11"/>
  <c r="I98" i="11"/>
  <c r="I88" i="11"/>
  <c r="I54" i="11"/>
  <c r="I87" i="11"/>
  <c r="I81" i="11"/>
  <c r="I26" i="11"/>
  <c r="I33" i="11"/>
  <c r="I63" i="11"/>
  <c r="I85" i="11"/>
  <c r="I82" i="11"/>
  <c r="I27" i="11"/>
  <c r="I62" i="11"/>
  <c r="I58" i="11"/>
  <c r="I6" i="11"/>
  <c r="I72" i="11"/>
  <c r="I96" i="11"/>
  <c r="I69" i="11"/>
  <c r="I79" i="11"/>
  <c r="I71" i="11"/>
  <c r="I83" i="11"/>
  <c r="I11" i="11"/>
  <c r="I89" i="11"/>
  <c r="I35" i="11"/>
  <c r="I28" i="11"/>
  <c r="I12" i="11"/>
  <c r="I9" i="11"/>
  <c r="I36" i="11"/>
  <c r="I64" i="11"/>
  <c r="I73" i="11"/>
  <c r="I90" i="11"/>
  <c r="I7" i="11"/>
  <c r="I84" i="11"/>
  <c r="I37" i="11"/>
  <c r="I91" i="11"/>
  <c r="I65" i="11"/>
  <c r="I74" i="11"/>
  <c r="I56" i="11"/>
  <c r="I92" i="11"/>
  <c r="I75" i="11"/>
  <c r="I19" i="11"/>
  <c r="I38" i="11"/>
  <c r="I52" i="11"/>
  <c r="I34" i="11"/>
  <c r="I57" i="11"/>
  <c r="I70" i="11"/>
  <c r="I20" i="11"/>
  <c r="I29" i="11"/>
  <c r="I59" i="11"/>
  <c r="I39" i="11"/>
  <c r="I16" i="11"/>
  <c r="I30" i="11"/>
  <c r="I77" i="11"/>
  <c r="I78" i="11"/>
  <c r="I41" i="11"/>
  <c r="I21" i="11"/>
  <c r="I60" i="11"/>
  <c r="I40" i="11"/>
  <c r="I61" i="11"/>
  <c r="I23" i="11"/>
  <c r="I24" i="11"/>
  <c r="I42" i="11"/>
  <c r="I43" i="11"/>
  <c r="I25" i="11"/>
  <c r="I44" i="11"/>
  <c r="I45" i="11"/>
  <c r="I47" i="11"/>
  <c r="I48" i="11"/>
  <c r="I94" i="11"/>
  <c r="I97" i="11"/>
  <c r="I49" i="11"/>
  <c r="I50" i="11"/>
  <c r="I51" i="11"/>
  <c r="I46" i="11"/>
  <c r="I64" i="8" l="1"/>
  <c r="I65" i="8" s="1"/>
  <c r="I10" i="8" l="1"/>
  <c r="I15" i="8"/>
  <c r="I55" i="8"/>
  <c r="I58" i="8"/>
  <c r="I56" i="8"/>
  <c r="I13" i="8"/>
  <c r="I4" i="8"/>
  <c r="I16" i="8"/>
  <c r="I42" i="8"/>
  <c r="I48" i="8"/>
  <c r="I51" i="8"/>
  <c r="I33" i="8"/>
  <c r="I54" i="8"/>
  <c r="I57" i="8"/>
  <c r="I45" i="8"/>
  <c r="I23" i="8"/>
  <c r="I63" i="8"/>
  <c r="I19" i="8"/>
  <c r="I46" i="8"/>
  <c r="I14" i="8"/>
  <c r="I36" i="8"/>
  <c r="I17" i="8"/>
  <c r="I12" i="8"/>
  <c r="I60" i="8"/>
  <c r="I35" i="8"/>
  <c r="I9" i="8"/>
  <c r="I27" i="8"/>
  <c r="I5" i="8"/>
  <c r="I22" i="8"/>
  <c r="I49" i="8"/>
  <c r="I59" i="8"/>
  <c r="I21" i="8"/>
  <c r="I40" i="8"/>
  <c r="I47" i="8"/>
  <c r="I52" i="8"/>
  <c r="I38" i="8"/>
  <c r="I41" i="8"/>
  <c r="I8" i="8"/>
  <c r="I18" i="8"/>
  <c r="I43" i="8"/>
  <c r="I30" i="8"/>
  <c r="I11" i="8"/>
  <c r="I25" i="8"/>
  <c r="I6" i="8"/>
  <c r="I32" i="8"/>
  <c r="I53" i="8"/>
  <c r="I39" i="8"/>
  <c r="I29" i="8"/>
  <c r="I37" i="8"/>
  <c r="I28" i="8"/>
  <c r="I34" i="8"/>
  <c r="I61" i="8"/>
  <c r="I26" i="8"/>
  <c r="I50" i="8"/>
  <c r="I24" i="8"/>
  <c r="I44" i="8"/>
  <c r="I62" i="8"/>
  <c r="I7" i="8"/>
  <c r="I20" i="8"/>
  <c r="I31" i="8"/>
</calcChain>
</file>

<file path=xl/sharedStrings.xml><?xml version="1.0" encoding="utf-8"?>
<sst xmlns="http://schemas.openxmlformats.org/spreadsheetml/2006/main" count="855" uniqueCount="365">
  <si>
    <t>Grupp</t>
  </si>
  <si>
    <t>Arrangörs-</t>
  </si>
  <si>
    <t>Lagets reskostnad</t>
  </si>
  <si>
    <t>Domarnas reskostnad</t>
  </si>
  <si>
    <t>Betala/</t>
  </si>
  <si>
    <t>Lag</t>
  </si>
  <si>
    <t>Förenings-ID</t>
  </si>
  <si>
    <t>bidrag</t>
  </si>
  <si>
    <t>Avstånd tor</t>
  </si>
  <si>
    <t>Kostnad</t>
  </si>
  <si>
    <t>Total</t>
  </si>
  <si>
    <t>Per lag</t>
  </si>
  <si>
    <t>Tillgodo</t>
  </si>
  <si>
    <t>Kommentarer</t>
  </si>
  <si>
    <t>Skånela IF</t>
  </si>
  <si>
    <t>Hammarby IF HF</t>
  </si>
  <si>
    <t>Borlänge HK</t>
  </si>
  <si>
    <t>GF Kroppskultur</t>
  </si>
  <si>
    <t>Norrköpings KvIK</t>
  </si>
  <si>
    <t>VästeråsIrsta HF</t>
  </si>
  <si>
    <t>Skåre HK</t>
  </si>
  <si>
    <t>IK Baltichov</t>
  </si>
  <si>
    <t>Kungsängens SK</t>
  </si>
  <si>
    <t>IK Sävehof</t>
  </si>
  <si>
    <t>Årsta AIK HF</t>
  </si>
  <si>
    <t>HK eRPing</t>
  </si>
  <si>
    <t>Härnösands HK</t>
  </si>
  <si>
    <t>IF Hellton Karlstad</t>
  </si>
  <si>
    <t>LIF Lindesberg</t>
  </si>
  <si>
    <t>Uppsala HK</t>
  </si>
  <si>
    <t>Halmstad HF</t>
  </si>
  <si>
    <t>Skara HF</t>
  </si>
  <si>
    <t>Kungälvs HK</t>
  </si>
  <si>
    <t>Enköpings HF</t>
  </si>
  <si>
    <t>Gustavsbergs IF HK</t>
  </si>
  <si>
    <t>Kärra HF</t>
  </si>
  <si>
    <t>Eslövs IK</t>
  </si>
  <si>
    <t>IK Bolton</t>
  </si>
  <si>
    <t>Önnereds HK</t>
  </si>
  <si>
    <t>Skövde HF</t>
  </si>
  <si>
    <t>H43 Lund HF</t>
  </si>
  <si>
    <t>HK Malmö</t>
  </si>
  <si>
    <t>HK Aranäs</t>
  </si>
  <si>
    <t>Alingsås HK</t>
  </si>
  <si>
    <t>IFK Tumba HK</t>
  </si>
  <si>
    <t>IF Kristianstad</t>
  </si>
  <si>
    <t>BK Heid</t>
  </si>
  <si>
    <t>Skogås HK</t>
  </si>
  <si>
    <t>Kävlinge HK</t>
  </si>
  <si>
    <t>Höörs HK H 65</t>
  </si>
  <si>
    <t>IK Lågan</t>
  </si>
  <si>
    <t>Torslanda HK</t>
  </si>
  <si>
    <t>Spånga HK</t>
  </si>
  <si>
    <t>HK Ankaret</t>
  </si>
  <si>
    <t>OV Helsingborg HK</t>
  </si>
  <si>
    <t>IF Hallby HK</t>
  </si>
  <si>
    <t>Tyresö Handboll</t>
  </si>
  <si>
    <t>Genomsnittskostnad:</t>
  </si>
  <si>
    <t>Skuru IK</t>
  </si>
  <si>
    <t>Eskilstuna Guif IF</t>
  </si>
  <si>
    <t>GT Söder HK</t>
  </si>
  <si>
    <t>Huddinge HK</t>
  </si>
  <si>
    <t>AIK</t>
  </si>
  <si>
    <t>Åkersberga HK</t>
  </si>
  <si>
    <t>Lidingö SK</t>
  </si>
  <si>
    <t>HK Silwing-Troja</t>
  </si>
  <si>
    <t>RP IF Linköping</t>
  </si>
  <si>
    <t>Sollentuna HK</t>
  </si>
  <si>
    <t>Täby HBK</t>
  </si>
  <si>
    <t>Mölndals HF</t>
  </si>
  <si>
    <t>Lödde Vikings HK</t>
  </si>
  <si>
    <t>Backa HK</t>
  </si>
  <si>
    <t>Åhus Handboll</t>
  </si>
  <si>
    <t>Ystads IF HF</t>
  </si>
  <si>
    <t>Kristianstad HK</t>
  </si>
  <si>
    <t>Lugi HF 1</t>
  </si>
  <si>
    <t>Växjö HF</t>
  </si>
  <si>
    <t>Särökometernas HK</t>
  </si>
  <si>
    <t>Stenungsunds HK</t>
  </si>
  <si>
    <t>HK Cliff</t>
  </si>
  <si>
    <t>Norrköpings HK</t>
  </si>
  <si>
    <t>Västerviks HF</t>
  </si>
  <si>
    <t>Täby Centrum HK</t>
  </si>
  <si>
    <t>HK Skövde</t>
  </si>
  <si>
    <t>KFUM Trollhättan</t>
  </si>
  <si>
    <t>Vinslövs HK</t>
  </si>
  <si>
    <t>Eslövs HF</t>
  </si>
  <si>
    <t>Redbergslids IK</t>
  </si>
  <si>
    <t>HF SIF</t>
  </si>
  <si>
    <t>11559</t>
  </si>
  <si>
    <t>40068</t>
  </si>
  <si>
    <t>1772</t>
  </si>
  <si>
    <t>2796</t>
  </si>
  <si>
    <t>11423</t>
  </si>
  <si>
    <t>11532</t>
  </si>
  <si>
    <t>2658</t>
  </si>
  <si>
    <t>11482</t>
  </si>
  <si>
    <t>11542</t>
  </si>
  <si>
    <t>11553</t>
  </si>
  <si>
    <t>3650</t>
  </si>
  <si>
    <t>11438</t>
  </si>
  <si>
    <t>26679</t>
  </si>
  <si>
    <t>39622</t>
  </si>
  <si>
    <t>11346</t>
  </si>
  <si>
    <t>29100</t>
  </si>
  <si>
    <t>11437</t>
  </si>
  <si>
    <t>45454</t>
  </si>
  <si>
    <t>11555</t>
  </si>
  <si>
    <t>11439</t>
  </si>
  <si>
    <t>11477</t>
  </si>
  <si>
    <t>11522</t>
  </si>
  <si>
    <t>11455</t>
  </si>
  <si>
    <t>32650</t>
  </si>
  <si>
    <t>11493</t>
  </si>
  <si>
    <t>28344</t>
  </si>
  <si>
    <t>37257</t>
  </si>
  <si>
    <t>11256</t>
  </si>
  <si>
    <t>29318</t>
  </si>
  <si>
    <t>40696</t>
  </si>
  <si>
    <t>29197</t>
  </si>
  <si>
    <t>11298</t>
  </si>
  <si>
    <t>31719</t>
  </si>
  <si>
    <t>31064</t>
  </si>
  <si>
    <t>36746</t>
  </si>
  <si>
    <t>29244</t>
  </si>
  <si>
    <t>39265</t>
  </si>
  <si>
    <t>11408</t>
  </si>
  <si>
    <t>11297</t>
  </si>
  <si>
    <t>11305</t>
  </si>
  <si>
    <t>51071</t>
  </si>
  <si>
    <t>2269</t>
  </si>
  <si>
    <t>11270</t>
  </si>
  <si>
    <t>11342</t>
  </si>
  <si>
    <t>11290</t>
  </si>
  <si>
    <t>20835</t>
  </si>
  <si>
    <t>11414</t>
  </si>
  <si>
    <t>28899</t>
  </si>
  <si>
    <t>11240</t>
  </si>
  <si>
    <t>11411</t>
  </si>
  <si>
    <t>28016</t>
  </si>
  <si>
    <t>34930</t>
  </si>
  <si>
    <t>43475</t>
  </si>
  <si>
    <t>44209</t>
  </si>
  <si>
    <t>21667</t>
  </si>
  <si>
    <t>11523</t>
  </si>
  <si>
    <t>11368</t>
  </si>
  <si>
    <t>11507</t>
  </si>
  <si>
    <t>11338</t>
  </si>
  <si>
    <t>11327</t>
  </si>
  <si>
    <t>3344</t>
  </si>
  <si>
    <t>11481</t>
  </si>
  <si>
    <t>Gimonäs Umeå IF</t>
  </si>
  <si>
    <t>Bodens BK HF</t>
  </si>
  <si>
    <t>Borlänge HK 1</t>
  </si>
  <si>
    <t>Strands IF</t>
  </si>
  <si>
    <t>Eskilstuna Guif IF 2</t>
  </si>
  <si>
    <t>Vassunda IF</t>
  </si>
  <si>
    <t>Enköpings HF 1</t>
  </si>
  <si>
    <t>Ludvika HF</t>
  </si>
  <si>
    <t>Eskilstuna Guif IF 1</t>
  </si>
  <si>
    <t>Sannadals SK</t>
  </si>
  <si>
    <t>Kiruna HK</t>
  </si>
  <si>
    <t>Rimbo HK Roslagen</t>
  </si>
  <si>
    <t>VästeråsIrsta HF 1</t>
  </si>
  <si>
    <t>IFK Skövde HK 1</t>
  </si>
  <si>
    <t>Vallentuna HK</t>
  </si>
  <si>
    <t>IFK Nyköping</t>
  </si>
  <si>
    <t>Täby HBK 2</t>
  </si>
  <si>
    <t>Vintrosa IS</t>
  </si>
  <si>
    <t>Kungälvs HK 1</t>
  </si>
  <si>
    <t>HK Varberg</t>
  </si>
  <si>
    <t>IK Cyrus</t>
  </si>
  <si>
    <t>Ystads IF HF 1</t>
  </si>
  <si>
    <t>IK Sävehof 1</t>
  </si>
  <si>
    <t>Ljunghusens HK</t>
  </si>
  <si>
    <t>HK Aranäs blå</t>
  </si>
  <si>
    <t>Skara HK</t>
  </si>
  <si>
    <t>Lugi HF 2</t>
  </si>
  <si>
    <t>Strömstad HK</t>
  </si>
  <si>
    <t>Redbergslids IK 2</t>
  </si>
  <si>
    <t>IFK Skövde HK 2</t>
  </si>
  <si>
    <t>Lysekils HK</t>
  </si>
  <si>
    <t>Ystads IF HF 2</t>
  </si>
  <si>
    <t>IK Sävehof 2</t>
  </si>
  <si>
    <t>HK Aranäs vit</t>
  </si>
  <si>
    <t>HK Country</t>
  </si>
  <si>
    <t>IFK Bankeryd</t>
  </si>
  <si>
    <t>IFK Ystad HK</t>
  </si>
  <si>
    <t>IK Sund</t>
  </si>
  <si>
    <t>Önnereds HK 2</t>
  </si>
  <si>
    <t>IFK Bankeryd 2</t>
  </si>
  <si>
    <t>IFK Malmö HF</t>
  </si>
  <si>
    <t>Önnereds HK 1</t>
  </si>
  <si>
    <t>Stenungsunds HK Röd</t>
  </si>
  <si>
    <t>Redbergslids IK 1</t>
  </si>
  <si>
    <t>IFK Malmö HF Vit</t>
  </si>
  <si>
    <t>Lugi HF 3</t>
  </si>
  <si>
    <t>Strömnäs GIF HK</t>
  </si>
  <si>
    <t>Uppsala HK 1</t>
  </si>
  <si>
    <t>Stockholmspolisens IF HF</t>
  </si>
  <si>
    <t>Ludvika HF 1</t>
  </si>
  <si>
    <t>Ludvika HF 2</t>
  </si>
  <si>
    <t>IFK Strängnäs</t>
  </si>
  <si>
    <t>Mantorps IF HF</t>
  </si>
  <si>
    <t>HK Lidköping</t>
  </si>
  <si>
    <t>Sävar IK</t>
  </si>
  <si>
    <t>Huddinge HK 1</t>
  </si>
  <si>
    <t>Falu HK</t>
  </si>
  <si>
    <t>Vadstena HF</t>
  </si>
  <si>
    <t>Edsbyns IF HF</t>
  </si>
  <si>
    <t>Alingsås HK 1</t>
  </si>
  <si>
    <t>Gökstens BK 1</t>
  </si>
  <si>
    <t>Torslanda HK Blå</t>
  </si>
  <si>
    <t>Redbergslids IK Blå</t>
  </si>
  <si>
    <t>Skövde HF Röd</t>
  </si>
  <si>
    <t>IF Hallby HK 1</t>
  </si>
  <si>
    <t>IK Baltichov 1</t>
  </si>
  <si>
    <t>Tollarps IF F15</t>
  </si>
  <si>
    <t>Kvibergs HK</t>
  </si>
  <si>
    <t>KFUM Kalmar HK</t>
  </si>
  <si>
    <t>Kristianstad HK 1</t>
  </si>
  <si>
    <t>IFK Kristianstad 1</t>
  </si>
  <si>
    <t>Backa HK 1</t>
  </si>
  <si>
    <t>Stavsten HK Ungdom</t>
  </si>
  <si>
    <t>Redbergslids IK Vit</t>
  </si>
  <si>
    <t>IFK Malmö HF Gul</t>
  </si>
  <si>
    <t>Eksjö BK</t>
  </si>
  <si>
    <t>40516</t>
  </si>
  <si>
    <t>3660</t>
  </si>
  <si>
    <t>3860</t>
  </si>
  <si>
    <t>4337</t>
  </si>
  <si>
    <t>11243</t>
  </si>
  <si>
    <t>19893</t>
  </si>
  <si>
    <t>11479</t>
  </si>
  <si>
    <t>11456</t>
  </si>
  <si>
    <t>27211</t>
  </si>
  <si>
    <t>2292</t>
  </si>
  <si>
    <t>11306</t>
  </si>
  <si>
    <t>4420</t>
  </si>
  <si>
    <t>37129</t>
  </si>
  <si>
    <t>11345</t>
  </si>
  <si>
    <t>11521</t>
  </si>
  <si>
    <t>11230</t>
  </si>
  <si>
    <t>1992</t>
  </si>
  <si>
    <t>11497</t>
  </si>
  <si>
    <t>11363</t>
  </si>
  <si>
    <t>32717</t>
  </si>
  <si>
    <t>23792</t>
  </si>
  <si>
    <t>24859</t>
  </si>
  <si>
    <t>36046</t>
  </si>
  <si>
    <t>Bollstanäs SK</t>
  </si>
  <si>
    <t>11382</t>
  </si>
  <si>
    <t>1526</t>
  </si>
  <si>
    <t>39753</t>
  </si>
  <si>
    <t>11467</t>
  </si>
  <si>
    <t>Habo HK</t>
  </si>
  <si>
    <t>26059</t>
  </si>
  <si>
    <t>Haninge HK</t>
  </si>
  <si>
    <t>11509</t>
  </si>
  <si>
    <t>11489</t>
  </si>
  <si>
    <t>IFK Hammarö</t>
  </si>
  <si>
    <t>11353</t>
  </si>
  <si>
    <t>Kalix HK</t>
  </si>
  <si>
    <t>38614</t>
  </si>
  <si>
    <t>11393</t>
  </si>
  <si>
    <t>11350</t>
  </si>
  <si>
    <t>50741</t>
  </si>
  <si>
    <t>2922</t>
  </si>
  <si>
    <t>11276</t>
  </si>
  <si>
    <t>45754</t>
  </si>
  <si>
    <t>3868</t>
  </si>
  <si>
    <t>Sundsvall HK</t>
  </si>
  <si>
    <t>11560</t>
  </si>
  <si>
    <t>3967</t>
  </si>
  <si>
    <t>4098</t>
  </si>
  <si>
    <t>Vetlanda HF</t>
  </si>
  <si>
    <t>11405</t>
  </si>
  <si>
    <t>43601</t>
  </si>
  <si>
    <t>Täby HBK 1</t>
  </si>
  <si>
    <t>HK Ankaret 1</t>
  </si>
  <si>
    <t>HK Ankaret 2</t>
  </si>
  <si>
    <t>Härnösands HK 1</t>
  </si>
  <si>
    <t>RP IF Linköping Vit</t>
  </si>
  <si>
    <t>Hammarby IF HF 2</t>
  </si>
  <si>
    <t>RP IF Linköping Röd</t>
  </si>
  <si>
    <t>Skåre HK 1</t>
  </si>
  <si>
    <t>BK Heid Röd</t>
  </si>
  <si>
    <t>IF Hallby HK Vit</t>
  </si>
  <si>
    <t>IF Hallby HK Blå</t>
  </si>
  <si>
    <t>BK Heid Svart</t>
  </si>
  <si>
    <t>H43 Lund HF 1</t>
  </si>
  <si>
    <t>IFK Malmö HF Blå</t>
  </si>
  <si>
    <t>HK Aranäs gul</t>
  </si>
  <si>
    <t>Torslanda HK Vit</t>
  </si>
  <si>
    <t>Rosendals IK</t>
  </si>
  <si>
    <t>HF Karlskrona</t>
  </si>
  <si>
    <t>Alfta GIF Handboll</t>
  </si>
  <si>
    <t>Sundsvalls HK</t>
  </si>
  <si>
    <t>Skuru IK 2</t>
  </si>
  <si>
    <t>Skuru IK 1</t>
  </si>
  <si>
    <t>IFK Mockfjärd/ Nås</t>
  </si>
  <si>
    <t>Hanninge HK</t>
  </si>
  <si>
    <t>Hammarby IF HF 1</t>
  </si>
  <si>
    <t>Gustafs GoIF</t>
  </si>
  <si>
    <t>Arbrå HK</t>
  </si>
  <si>
    <t xml:space="preserve">Skåre HK </t>
  </si>
  <si>
    <t>Örebro SK U</t>
  </si>
  <si>
    <t>Skövde HF 1</t>
  </si>
  <si>
    <t>Halmstad HF Svart</t>
  </si>
  <si>
    <t>Stenungsunds HK Vit</t>
  </si>
  <si>
    <t xml:space="preserve">Stenungsunds HK </t>
  </si>
  <si>
    <t>GF Kroppskultur 1</t>
  </si>
  <si>
    <t>GF Kroppskultur 2</t>
  </si>
  <si>
    <t>Skövde HF 2</t>
  </si>
  <si>
    <t xml:space="preserve">KFUM Lundagård </t>
  </si>
  <si>
    <t>Halmstad HF Röd</t>
  </si>
  <si>
    <t>HK Guldkroken Hjo</t>
  </si>
  <si>
    <t xml:space="preserve">AIK </t>
  </si>
  <si>
    <t>IFK Bankeryd 1</t>
  </si>
  <si>
    <t>Örebros SK U</t>
  </si>
  <si>
    <t>Åhus Handboll Röd</t>
  </si>
  <si>
    <t>HK eRPing Röd</t>
  </si>
  <si>
    <t>IF Kristianstad Orange</t>
  </si>
  <si>
    <t>Åhus Handboll Blå</t>
  </si>
  <si>
    <t xml:space="preserve">LIF Lindesberg </t>
  </si>
  <si>
    <t>Örebro SK U 1</t>
  </si>
  <si>
    <t>Avesta Brovallen HF</t>
  </si>
  <si>
    <t>IFK Nyköping 2</t>
  </si>
  <si>
    <t>IFK Nyköping 1</t>
  </si>
  <si>
    <t>Enköping HF</t>
  </si>
  <si>
    <t>Vinstrosa IS</t>
  </si>
  <si>
    <t>HK Bollebygd</t>
  </si>
  <si>
    <t xml:space="preserve">Halmstad HF </t>
  </si>
  <si>
    <t>H 78 Sölvesborg</t>
  </si>
  <si>
    <t xml:space="preserve">Åhus Handboll </t>
  </si>
  <si>
    <t>KFUM Ulricehamn</t>
  </si>
  <si>
    <t>IFK Tumba HK Blå</t>
  </si>
  <si>
    <t>Spånga HK 1</t>
  </si>
  <si>
    <t>Spånga HK 2</t>
  </si>
  <si>
    <t>Nordmalings HF</t>
  </si>
  <si>
    <t>Gökstens BK 2</t>
  </si>
  <si>
    <t>Skövde HF Svart</t>
  </si>
  <si>
    <t>Veberöds HK</t>
  </si>
  <si>
    <t xml:space="preserve">Kiruna HK </t>
  </si>
  <si>
    <t>Bålsta IF</t>
  </si>
  <si>
    <t>IFK Tumba HK Vit</t>
  </si>
  <si>
    <t>KFUM Lundagård</t>
  </si>
  <si>
    <t>Tollarps IF</t>
  </si>
  <si>
    <t xml:space="preserve">H43 Lund HF </t>
  </si>
  <si>
    <t xml:space="preserve">IFK Kristianstad </t>
  </si>
  <si>
    <t>Stavstens HK</t>
  </si>
  <si>
    <t>Ystad IF HF 1</t>
  </si>
  <si>
    <t>Ystad IF HF 3</t>
  </si>
  <si>
    <t>Kostnadsfördelning USM P18 steg 3</t>
  </si>
  <si>
    <t>steg 3</t>
  </si>
  <si>
    <t>Kostnadsfördelning USM F18 steg 3</t>
  </si>
  <si>
    <t>Kostnadsfördelning USM F16 steg 3</t>
  </si>
  <si>
    <t>Kostnadsfördelning USM P16 steg 3</t>
  </si>
  <si>
    <t>Kostnadsfördelning USM P14 steg 3</t>
  </si>
  <si>
    <t>Kostnadsfördelning USM F14 steg 3</t>
  </si>
  <si>
    <t>Ala IF</t>
  </si>
  <si>
    <t>Är på väg men saknar underlag</t>
  </si>
  <si>
    <t>HK Aranäs Blå</t>
  </si>
  <si>
    <t>Sen urdragning</t>
  </si>
  <si>
    <t>HK Aranäs 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</si>
</sst>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7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1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4" fontId="3" fillId="4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3" fillId="4" borderId="0" xfId="0" applyNumberFormat="1" applyFont="1" applyFill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righ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vertical="center"/>
    </xf>
    <xf numFmtId="164" fontId="14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right" vertical="top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4" borderId="0" xfId="0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left" vertical="center"/>
    </xf>
    <xf numFmtId="0" fontId="14" fillId="3" borderId="1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0" fontId="14" fillId="3" borderId="1" xfId="0" applyFont="1" applyFill="1" applyBorder="1"/>
    <xf numFmtId="0" fontId="0" fillId="3" borderId="1" xfId="0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 xr:uid="{7283E81D-1126-4B3A-865B-FA92F47B5885}"/>
  </cellStyles>
  <dxfs count="6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467F3-1F11-DA40-8793-CBC57A54A1D5}">
  <dimension ref="A1:M45"/>
  <sheetViews>
    <sheetView zoomScaleNormal="100" workbookViewId="0">
      <selection activeCell="L15" sqref="L15"/>
    </sheetView>
  </sheetViews>
  <sheetFormatPr defaultColWidth="8.85546875" defaultRowHeight="15" customHeight="1" x14ac:dyDescent="0.25"/>
  <cols>
    <col min="1" max="1" width="19.7109375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0.7109375" style="3" bestFit="1" customWidth="1"/>
    <col min="10" max="10" width="35.140625" style="2" bestFit="1" customWidth="1"/>
    <col min="11" max="11" width="10.140625" style="2" bestFit="1" customWidth="1"/>
    <col min="12" max="16384" width="8.85546875" style="2"/>
  </cols>
  <sheetData>
    <row r="1" spans="1:13" ht="31.5" x14ac:dyDescent="0.25">
      <c r="A1" s="7" t="s">
        <v>353</v>
      </c>
      <c r="J1" s="11"/>
    </row>
    <row r="2" spans="1:13" ht="15" customHeight="1" x14ac:dyDescent="0.25">
      <c r="A2" s="1"/>
      <c r="B2" s="1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  <c r="M2" s="3"/>
    </row>
    <row r="3" spans="1:13" ht="15" customHeight="1" x14ac:dyDescent="0.25">
      <c r="A3" s="1" t="s">
        <v>5</v>
      </c>
      <c r="B3" s="1" t="s">
        <v>6</v>
      </c>
      <c r="C3" s="1" t="s">
        <v>354</v>
      </c>
      <c r="D3" s="4" t="s">
        <v>7</v>
      </c>
      <c r="E3" s="1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" t="s">
        <v>13</v>
      </c>
    </row>
    <row r="4" spans="1:13" ht="15" customHeight="1" x14ac:dyDescent="0.25">
      <c r="A4" s="12" t="s">
        <v>33</v>
      </c>
      <c r="B4" s="19" t="s">
        <v>109</v>
      </c>
      <c r="C4" s="9">
        <v>1</v>
      </c>
      <c r="D4" s="10">
        <v>6000</v>
      </c>
      <c r="E4" s="9"/>
      <c r="F4" s="10">
        <f t="shared" ref="F4:F43" si="0">(E4*75)+D4</f>
        <v>6000</v>
      </c>
      <c r="G4" s="10">
        <v>2789</v>
      </c>
      <c r="H4" s="10">
        <f>G4/4</f>
        <v>697.25</v>
      </c>
      <c r="I4" s="10">
        <f t="shared" ref="I4:I43" si="1">F4+H4-$I$45</f>
        <v>1221.5249999999996</v>
      </c>
      <c r="J4" s="9"/>
    </row>
    <row r="5" spans="1:13" ht="15" customHeight="1" x14ac:dyDescent="0.25">
      <c r="A5" s="31" t="s">
        <v>65</v>
      </c>
      <c r="B5" s="26" t="s">
        <v>105</v>
      </c>
      <c r="C5" s="27">
        <v>1</v>
      </c>
      <c r="D5" s="32"/>
      <c r="E5" s="27">
        <v>18</v>
      </c>
      <c r="F5" s="32">
        <f t="shared" si="0"/>
        <v>1350</v>
      </c>
      <c r="G5" s="32"/>
      <c r="H5" s="32">
        <f>H4</f>
        <v>697.25</v>
      </c>
      <c r="I5" s="25">
        <f t="shared" si="1"/>
        <v>-3428.4750000000004</v>
      </c>
      <c r="J5" s="27"/>
    </row>
    <row r="6" spans="1:13" ht="15" customHeight="1" x14ac:dyDescent="0.25">
      <c r="A6" s="27" t="s">
        <v>22</v>
      </c>
      <c r="B6" s="26" t="s">
        <v>95</v>
      </c>
      <c r="C6" s="27">
        <v>1</v>
      </c>
      <c r="D6" s="32"/>
      <c r="E6" s="27">
        <v>12</v>
      </c>
      <c r="F6" s="32">
        <f t="shared" si="0"/>
        <v>900</v>
      </c>
      <c r="G6" s="32"/>
      <c r="H6" s="32">
        <f>H5</f>
        <v>697.25</v>
      </c>
      <c r="I6" s="25">
        <f t="shared" si="1"/>
        <v>-3878.4750000000004</v>
      </c>
      <c r="J6" s="24"/>
    </row>
    <row r="7" spans="1:13" ht="15" customHeight="1" x14ac:dyDescent="0.25">
      <c r="A7" s="31" t="s">
        <v>75</v>
      </c>
      <c r="B7" s="26" t="s">
        <v>124</v>
      </c>
      <c r="C7" s="27">
        <v>1</v>
      </c>
      <c r="D7" s="32"/>
      <c r="E7" s="27">
        <v>121</v>
      </c>
      <c r="F7" s="32">
        <f t="shared" si="0"/>
        <v>9075</v>
      </c>
      <c r="G7" s="32"/>
      <c r="H7" s="32">
        <f>H6</f>
        <v>697.25</v>
      </c>
      <c r="I7" s="25">
        <f t="shared" si="1"/>
        <v>4296.5249999999996</v>
      </c>
      <c r="J7" s="28"/>
    </row>
    <row r="8" spans="1:13" ht="15" customHeight="1" x14ac:dyDescent="0.25">
      <c r="A8" s="9" t="s">
        <v>59</v>
      </c>
      <c r="B8" s="19" t="s">
        <v>91</v>
      </c>
      <c r="C8" s="9">
        <v>2</v>
      </c>
      <c r="D8" s="10">
        <v>6000</v>
      </c>
      <c r="E8" s="9"/>
      <c r="F8" s="10">
        <f t="shared" si="0"/>
        <v>6000</v>
      </c>
      <c r="G8" s="10">
        <v>4274</v>
      </c>
      <c r="H8" s="10">
        <f>G8/4</f>
        <v>1068.5</v>
      </c>
      <c r="I8" s="10">
        <f t="shared" si="1"/>
        <v>1592.7749999999996</v>
      </c>
      <c r="J8" s="9"/>
    </row>
    <row r="9" spans="1:13" ht="15" customHeight="1" x14ac:dyDescent="0.25">
      <c r="A9" s="31" t="s">
        <v>25</v>
      </c>
      <c r="B9" s="26" t="s">
        <v>97</v>
      </c>
      <c r="C9" s="27">
        <v>2</v>
      </c>
      <c r="D9" s="32"/>
      <c r="E9" s="27">
        <v>30</v>
      </c>
      <c r="F9" s="32">
        <f t="shared" si="0"/>
        <v>2250</v>
      </c>
      <c r="G9" s="32"/>
      <c r="H9" s="32">
        <f>H8</f>
        <v>1068.5</v>
      </c>
      <c r="I9" s="25">
        <f t="shared" si="1"/>
        <v>-2157.2250000000004</v>
      </c>
      <c r="J9" s="27"/>
    </row>
    <row r="10" spans="1:13" ht="15" customHeight="1" x14ac:dyDescent="0.25">
      <c r="A10" s="31" t="s">
        <v>83</v>
      </c>
      <c r="B10" s="26" t="s">
        <v>144</v>
      </c>
      <c r="C10" s="27">
        <v>2</v>
      </c>
      <c r="D10" s="32"/>
      <c r="E10" s="27">
        <v>46</v>
      </c>
      <c r="F10" s="32">
        <f t="shared" si="0"/>
        <v>3450</v>
      </c>
      <c r="G10" s="32"/>
      <c r="H10" s="32">
        <f>H9</f>
        <v>1068.5</v>
      </c>
      <c r="I10" s="25">
        <f t="shared" si="1"/>
        <v>-957.22500000000036</v>
      </c>
      <c r="J10" s="27"/>
    </row>
    <row r="11" spans="1:13" ht="15" customHeight="1" x14ac:dyDescent="0.25">
      <c r="A11" s="31" t="s">
        <v>82</v>
      </c>
      <c r="B11" s="26" t="s">
        <v>141</v>
      </c>
      <c r="C11" s="27">
        <v>2</v>
      </c>
      <c r="D11" s="32"/>
      <c r="E11" s="27">
        <v>25</v>
      </c>
      <c r="F11" s="32">
        <f t="shared" si="0"/>
        <v>1875</v>
      </c>
      <c r="G11" s="32"/>
      <c r="H11" s="32">
        <f>H10</f>
        <v>1068.5</v>
      </c>
      <c r="I11" s="25">
        <f t="shared" si="1"/>
        <v>-2532.2250000000004</v>
      </c>
      <c r="J11" s="27"/>
    </row>
    <row r="12" spans="1:13" ht="15" customHeight="1" x14ac:dyDescent="0.25">
      <c r="A12" s="14" t="s">
        <v>58</v>
      </c>
      <c r="B12" s="19" t="s">
        <v>99</v>
      </c>
      <c r="C12" s="9">
        <v>3</v>
      </c>
      <c r="D12" s="10">
        <v>6000</v>
      </c>
      <c r="E12" s="9"/>
      <c r="F12" s="10">
        <f t="shared" si="0"/>
        <v>6000</v>
      </c>
      <c r="G12" s="10">
        <v>1174</v>
      </c>
      <c r="H12" s="10">
        <f>G12/4</f>
        <v>293.5</v>
      </c>
      <c r="I12" s="10">
        <f t="shared" si="1"/>
        <v>817.77499999999964</v>
      </c>
      <c r="J12" s="9"/>
    </row>
    <row r="13" spans="1:13" ht="15" customHeight="1" x14ac:dyDescent="0.25">
      <c r="A13" s="31" t="s">
        <v>23</v>
      </c>
      <c r="B13" s="26" t="s">
        <v>133</v>
      </c>
      <c r="C13" s="27">
        <v>3</v>
      </c>
      <c r="D13" s="32"/>
      <c r="E13" s="27">
        <v>93</v>
      </c>
      <c r="F13" s="32">
        <f t="shared" si="0"/>
        <v>6975</v>
      </c>
      <c r="G13" s="32"/>
      <c r="H13" s="32">
        <f>H12</f>
        <v>293.5</v>
      </c>
      <c r="I13" s="25">
        <f t="shared" si="1"/>
        <v>1792.7749999999996</v>
      </c>
      <c r="J13" s="24"/>
    </row>
    <row r="14" spans="1:13" ht="15" customHeight="1" x14ac:dyDescent="0.25">
      <c r="A14" s="31" t="s">
        <v>73</v>
      </c>
      <c r="B14" s="26" t="s">
        <v>122</v>
      </c>
      <c r="C14" s="27">
        <v>3</v>
      </c>
      <c r="D14" s="32"/>
      <c r="E14" s="27">
        <v>123</v>
      </c>
      <c r="F14" s="32">
        <f t="shared" si="0"/>
        <v>9225</v>
      </c>
      <c r="G14" s="32"/>
      <c r="H14" s="32">
        <f>H13</f>
        <v>293.5</v>
      </c>
      <c r="I14" s="25">
        <f t="shared" si="1"/>
        <v>4042.7749999999996</v>
      </c>
      <c r="J14" s="27"/>
    </row>
    <row r="15" spans="1:13" ht="15" customHeight="1" x14ac:dyDescent="0.25">
      <c r="A15" s="31" t="s">
        <v>63</v>
      </c>
      <c r="B15" s="26">
        <v>21402</v>
      </c>
      <c r="C15" s="27">
        <v>3</v>
      </c>
      <c r="D15" s="32"/>
      <c r="E15" s="27">
        <v>10</v>
      </c>
      <c r="F15" s="32">
        <f t="shared" si="0"/>
        <v>750</v>
      </c>
      <c r="G15" s="32"/>
      <c r="H15" s="32">
        <f>H14</f>
        <v>293.5</v>
      </c>
      <c r="I15" s="25">
        <f t="shared" si="1"/>
        <v>-4432.2250000000004</v>
      </c>
      <c r="J15" s="24"/>
    </row>
    <row r="16" spans="1:13" ht="15" customHeight="1" x14ac:dyDescent="0.25">
      <c r="A16" s="13" t="s">
        <v>56</v>
      </c>
      <c r="B16" s="19" t="s">
        <v>106</v>
      </c>
      <c r="C16" s="9">
        <v>4</v>
      </c>
      <c r="D16" s="10">
        <v>6000</v>
      </c>
      <c r="E16" s="9"/>
      <c r="F16" s="10">
        <f t="shared" si="0"/>
        <v>6000</v>
      </c>
      <c r="G16" s="10">
        <v>1408</v>
      </c>
      <c r="H16" s="10">
        <f>G16/4</f>
        <v>352</v>
      </c>
      <c r="I16" s="10">
        <f t="shared" si="1"/>
        <v>876.27499999999964</v>
      </c>
      <c r="J16" s="9"/>
    </row>
    <row r="17" spans="1:13" ht="15" customHeight="1" x14ac:dyDescent="0.25">
      <c r="A17" s="31" t="s">
        <v>295</v>
      </c>
      <c r="B17" s="26">
        <v>2167</v>
      </c>
      <c r="C17" s="27">
        <v>4</v>
      </c>
      <c r="D17" s="32"/>
      <c r="E17" s="27">
        <v>101</v>
      </c>
      <c r="F17" s="32">
        <f t="shared" si="0"/>
        <v>7575</v>
      </c>
      <c r="G17" s="32"/>
      <c r="H17" s="32">
        <f>H16</f>
        <v>352</v>
      </c>
      <c r="I17" s="25">
        <f t="shared" si="1"/>
        <v>2451.2749999999996</v>
      </c>
      <c r="J17" s="24"/>
    </row>
    <row r="18" spans="1:13" ht="15" customHeight="1" x14ac:dyDescent="0.25">
      <c r="A18" s="31" t="s">
        <v>162</v>
      </c>
      <c r="B18" s="26">
        <v>11479</v>
      </c>
      <c r="C18" s="27">
        <v>4</v>
      </c>
      <c r="D18" s="32"/>
      <c r="E18" s="27">
        <v>16</v>
      </c>
      <c r="F18" s="32">
        <f t="shared" si="0"/>
        <v>1200</v>
      </c>
      <c r="G18" s="32"/>
      <c r="H18" s="32">
        <f>H17</f>
        <v>352</v>
      </c>
      <c r="I18" s="25">
        <f t="shared" si="1"/>
        <v>-3923.7250000000004</v>
      </c>
      <c r="J18" s="27"/>
    </row>
    <row r="19" spans="1:13" ht="15" customHeight="1" x14ac:dyDescent="0.25">
      <c r="A19" s="27" t="s">
        <v>51</v>
      </c>
      <c r="B19" s="27">
        <v>32650</v>
      </c>
      <c r="C19" s="27">
        <v>4</v>
      </c>
      <c r="D19" s="32"/>
      <c r="E19" s="27">
        <v>101</v>
      </c>
      <c r="F19" s="32">
        <f t="shared" si="0"/>
        <v>7575</v>
      </c>
      <c r="G19" s="32"/>
      <c r="H19" s="32">
        <f>H18</f>
        <v>352</v>
      </c>
      <c r="I19" s="25">
        <f t="shared" si="1"/>
        <v>2451.2749999999996</v>
      </c>
      <c r="J19" s="24"/>
    </row>
    <row r="20" spans="1:13" ht="15" customHeight="1" x14ac:dyDescent="0.25">
      <c r="A20" s="13" t="s">
        <v>47</v>
      </c>
      <c r="B20" s="9">
        <v>11438</v>
      </c>
      <c r="C20" s="9">
        <v>5</v>
      </c>
      <c r="D20" s="10">
        <v>6000</v>
      </c>
      <c r="E20" s="9"/>
      <c r="F20" s="10">
        <f t="shared" si="0"/>
        <v>6000</v>
      </c>
      <c r="G20" s="10">
        <v>432</v>
      </c>
      <c r="H20" s="10">
        <f>G20/4</f>
        <v>108</v>
      </c>
      <c r="I20" s="10">
        <f t="shared" si="1"/>
        <v>632.27499999999964</v>
      </c>
      <c r="J20" s="9"/>
    </row>
    <row r="21" spans="1:13" ht="15" customHeight="1" x14ac:dyDescent="0.25">
      <c r="A21" s="27" t="s">
        <v>42</v>
      </c>
      <c r="B21" s="27">
        <v>11297</v>
      </c>
      <c r="C21" s="27">
        <v>5</v>
      </c>
      <c r="D21" s="32"/>
      <c r="E21" s="27">
        <v>96</v>
      </c>
      <c r="F21" s="32">
        <f t="shared" si="0"/>
        <v>7200</v>
      </c>
      <c r="G21" s="32"/>
      <c r="H21" s="32">
        <f>H20</f>
        <v>108</v>
      </c>
      <c r="I21" s="25">
        <f t="shared" si="1"/>
        <v>1832.2749999999996</v>
      </c>
      <c r="J21" s="24"/>
    </row>
    <row r="22" spans="1:13" ht="15" customHeight="1" x14ac:dyDescent="0.25">
      <c r="A22" s="31" t="s">
        <v>44</v>
      </c>
      <c r="B22" s="26" t="s">
        <v>136</v>
      </c>
      <c r="C22" s="27">
        <v>5</v>
      </c>
      <c r="D22" s="32"/>
      <c r="E22" s="27">
        <v>5</v>
      </c>
      <c r="F22" s="32">
        <f t="shared" si="0"/>
        <v>375</v>
      </c>
      <c r="G22" s="32"/>
      <c r="H22" s="32">
        <f>H21</f>
        <v>108</v>
      </c>
      <c r="I22" s="25">
        <f t="shared" si="1"/>
        <v>-4992.7250000000004</v>
      </c>
      <c r="J22" s="27"/>
    </row>
    <row r="23" spans="1:13" ht="15" customHeight="1" x14ac:dyDescent="0.25">
      <c r="A23" s="31" t="s">
        <v>54</v>
      </c>
      <c r="B23" s="26" t="s">
        <v>145</v>
      </c>
      <c r="C23" s="27">
        <v>5</v>
      </c>
      <c r="D23" s="32"/>
      <c r="E23" s="27">
        <v>113</v>
      </c>
      <c r="F23" s="32">
        <f t="shared" si="0"/>
        <v>8475</v>
      </c>
      <c r="G23" s="32"/>
      <c r="H23" s="32">
        <f>H22</f>
        <v>108</v>
      </c>
      <c r="I23" s="25">
        <f t="shared" si="1"/>
        <v>3107.2749999999996</v>
      </c>
      <c r="J23" s="24"/>
    </row>
    <row r="24" spans="1:13" ht="15" customHeight="1" x14ac:dyDescent="0.25">
      <c r="A24" s="14" t="s">
        <v>43</v>
      </c>
      <c r="B24" s="19" t="s">
        <v>113</v>
      </c>
      <c r="C24" s="9">
        <v>6</v>
      </c>
      <c r="D24" s="10">
        <v>6000</v>
      </c>
      <c r="E24" s="9"/>
      <c r="F24" s="10">
        <f t="shared" si="0"/>
        <v>6000</v>
      </c>
      <c r="G24" s="10">
        <v>4072</v>
      </c>
      <c r="H24" s="10">
        <f>G24/4</f>
        <v>1018</v>
      </c>
      <c r="I24" s="10">
        <f t="shared" si="1"/>
        <v>1542.2749999999996</v>
      </c>
      <c r="J24" s="9"/>
    </row>
    <row r="25" spans="1:13" ht="15" customHeight="1" x14ac:dyDescent="0.25">
      <c r="A25" s="31" t="s">
        <v>15</v>
      </c>
      <c r="B25" s="26" t="s">
        <v>140</v>
      </c>
      <c r="C25" s="27">
        <v>6</v>
      </c>
      <c r="D25" s="32"/>
      <c r="E25" s="27">
        <v>90</v>
      </c>
      <c r="F25" s="32">
        <f t="shared" si="0"/>
        <v>6750</v>
      </c>
      <c r="G25" s="32"/>
      <c r="H25" s="32">
        <f>H24</f>
        <v>1018</v>
      </c>
      <c r="I25" s="25">
        <f t="shared" si="1"/>
        <v>2292.2749999999996</v>
      </c>
      <c r="J25" s="27"/>
    </row>
    <row r="26" spans="1:13" ht="15" customHeight="1" x14ac:dyDescent="0.25">
      <c r="A26" s="27" t="s">
        <v>85</v>
      </c>
      <c r="B26" s="27">
        <v>28212</v>
      </c>
      <c r="C26" s="27">
        <v>6</v>
      </c>
      <c r="D26" s="32"/>
      <c r="E26" s="27">
        <v>58</v>
      </c>
      <c r="F26" s="32">
        <f t="shared" si="0"/>
        <v>4350</v>
      </c>
      <c r="G26" s="32"/>
      <c r="H26" s="32">
        <f>H25</f>
        <v>1018</v>
      </c>
      <c r="I26" s="25">
        <f t="shared" si="1"/>
        <v>-107.72500000000036</v>
      </c>
      <c r="J26" s="24"/>
    </row>
    <row r="27" spans="1:13" ht="15" customHeight="1" x14ac:dyDescent="0.25">
      <c r="A27" s="31" t="s">
        <v>19</v>
      </c>
      <c r="B27" s="27">
        <v>11532</v>
      </c>
      <c r="C27" s="27">
        <v>6</v>
      </c>
      <c r="D27" s="32"/>
      <c r="E27" s="27">
        <v>66</v>
      </c>
      <c r="F27" s="32">
        <f t="shared" si="0"/>
        <v>4950</v>
      </c>
      <c r="G27" s="32"/>
      <c r="H27" s="32">
        <f>H26</f>
        <v>1018</v>
      </c>
      <c r="I27" s="25">
        <f t="shared" si="1"/>
        <v>492.27499999999964</v>
      </c>
      <c r="J27" s="24"/>
    </row>
    <row r="28" spans="1:13" ht="15" customHeight="1" x14ac:dyDescent="0.25">
      <c r="A28" s="14" t="s">
        <v>294</v>
      </c>
      <c r="B28" s="19">
        <v>43755</v>
      </c>
      <c r="C28" s="9">
        <v>7</v>
      </c>
      <c r="D28" s="10">
        <v>6000</v>
      </c>
      <c r="E28" s="9"/>
      <c r="F28" s="10">
        <f t="shared" si="0"/>
        <v>6000</v>
      </c>
      <c r="G28" s="10">
        <v>2486</v>
      </c>
      <c r="H28" s="10">
        <f>G28/4</f>
        <v>621.5</v>
      </c>
      <c r="I28" s="10">
        <f t="shared" si="1"/>
        <v>1145.7749999999996</v>
      </c>
      <c r="J28" s="9"/>
    </row>
    <row r="29" spans="1:13" ht="15" customHeight="1" x14ac:dyDescent="0.25">
      <c r="A29" s="31" t="s">
        <v>40</v>
      </c>
      <c r="B29" s="26" t="s">
        <v>129</v>
      </c>
      <c r="C29" s="27">
        <v>7</v>
      </c>
      <c r="D29" s="32"/>
      <c r="E29" s="27">
        <v>54</v>
      </c>
      <c r="F29" s="32">
        <f t="shared" si="0"/>
        <v>4050</v>
      </c>
      <c r="G29" s="32"/>
      <c r="H29" s="32">
        <f>H28</f>
        <v>621.5</v>
      </c>
      <c r="I29" s="25">
        <f t="shared" si="1"/>
        <v>-804.22500000000036</v>
      </c>
      <c r="J29" s="27"/>
      <c r="M29" s="3"/>
    </row>
    <row r="30" spans="1:13" ht="15" customHeight="1" x14ac:dyDescent="0.25">
      <c r="A30" s="31" t="s">
        <v>88</v>
      </c>
      <c r="B30" s="26" t="s">
        <v>150</v>
      </c>
      <c r="C30" s="27">
        <v>7</v>
      </c>
      <c r="D30" s="32"/>
      <c r="E30" s="27">
        <v>93</v>
      </c>
      <c r="F30" s="32">
        <f t="shared" si="0"/>
        <v>6975</v>
      </c>
      <c r="G30" s="32"/>
      <c r="H30" s="32">
        <f>H29</f>
        <v>621.5</v>
      </c>
      <c r="I30" s="25">
        <f t="shared" si="1"/>
        <v>2120.7749999999996</v>
      </c>
      <c r="J30" s="24"/>
    </row>
    <row r="31" spans="1:13" ht="15" customHeight="1" x14ac:dyDescent="0.25">
      <c r="A31" s="27" t="s">
        <v>78</v>
      </c>
      <c r="B31" s="26">
        <v>20835</v>
      </c>
      <c r="C31" s="27">
        <v>7</v>
      </c>
      <c r="D31" s="32"/>
      <c r="E31" s="27">
        <v>10</v>
      </c>
      <c r="F31" s="32">
        <f t="shared" si="0"/>
        <v>750</v>
      </c>
      <c r="G31" s="32"/>
      <c r="H31" s="32">
        <f>H30</f>
        <v>621.5</v>
      </c>
      <c r="I31" s="25">
        <f t="shared" si="1"/>
        <v>-4104.2250000000004</v>
      </c>
      <c r="J31" s="27"/>
    </row>
    <row r="32" spans="1:13" ht="15" customHeight="1" x14ac:dyDescent="0.25">
      <c r="A32" s="14" t="s">
        <v>30</v>
      </c>
      <c r="B32" s="19" t="s">
        <v>120</v>
      </c>
      <c r="C32" s="9">
        <v>8</v>
      </c>
      <c r="D32" s="10">
        <v>6000</v>
      </c>
      <c r="E32" s="9"/>
      <c r="F32" s="10">
        <f t="shared" si="0"/>
        <v>6000</v>
      </c>
      <c r="G32" s="10">
        <v>4610</v>
      </c>
      <c r="H32" s="10">
        <f>G32/4</f>
        <v>1152.5</v>
      </c>
      <c r="I32" s="10">
        <f t="shared" si="1"/>
        <v>1676.7749999999996</v>
      </c>
      <c r="J32" s="9"/>
    </row>
    <row r="33" spans="1:11" ht="15" customHeight="1" x14ac:dyDescent="0.25">
      <c r="A33" s="33" t="s">
        <v>45</v>
      </c>
      <c r="B33" s="27">
        <v>11345</v>
      </c>
      <c r="C33" s="27">
        <v>8</v>
      </c>
      <c r="D33" s="32"/>
      <c r="E33" s="27">
        <v>26</v>
      </c>
      <c r="F33" s="32">
        <f t="shared" si="0"/>
        <v>1950</v>
      </c>
      <c r="G33" s="32"/>
      <c r="H33" s="32">
        <f>H32</f>
        <v>1152.5</v>
      </c>
      <c r="I33" s="25">
        <f t="shared" si="1"/>
        <v>-2373.2250000000004</v>
      </c>
      <c r="J33" s="24"/>
    </row>
    <row r="34" spans="1:11" ht="15" customHeight="1" x14ac:dyDescent="0.25">
      <c r="A34" s="31" t="s">
        <v>166</v>
      </c>
      <c r="B34" s="26">
        <v>2292</v>
      </c>
      <c r="C34" s="27">
        <v>8</v>
      </c>
      <c r="D34" s="32"/>
      <c r="E34" s="27">
        <v>81</v>
      </c>
      <c r="F34" s="32">
        <f t="shared" si="0"/>
        <v>6075</v>
      </c>
      <c r="G34" s="32"/>
      <c r="H34" s="32">
        <f>H33</f>
        <v>1152.5</v>
      </c>
      <c r="I34" s="25">
        <f t="shared" si="1"/>
        <v>1751.7749999999996</v>
      </c>
      <c r="J34" s="27"/>
    </row>
    <row r="35" spans="1:11" ht="15" customHeight="1" x14ac:dyDescent="0.25">
      <c r="A35" s="31" t="s">
        <v>171</v>
      </c>
      <c r="B35" s="26">
        <v>1382</v>
      </c>
      <c r="C35" s="27">
        <v>8</v>
      </c>
      <c r="D35" s="32"/>
      <c r="E35" s="27">
        <v>36</v>
      </c>
      <c r="F35" s="32">
        <f t="shared" si="0"/>
        <v>2700</v>
      </c>
      <c r="G35" s="32"/>
      <c r="H35" s="32">
        <f>H34</f>
        <v>1152.5</v>
      </c>
      <c r="I35" s="25">
        <f t="shared" si="1"/>
        <v>-1623.2250000000004</v>
      </c>
      <c r="J35" s="27"/>
    </row>
    <row r="36" spans="1:11" ht="15" customHeight="1" x14ac:dyDescent="0.25">
      <c r="A36" s="14" t="s">
        <v>48</v>
      </c>
      <c r="B36" s="19" t="s">
        <v>103</v>
      </c>
      <c r="C36" s="9">
        <v>9</v>
      </c>
      <c r="D36" s="10">
        <v>6000</v>
      </c>
      <c r="E36" s="9"/>
      <c r="F36" s="10">
        <f t="shared" si="0"/>
        <v>6000</v>
      </c>
      <c r="G36" s="10">
        <v>3027</v>
      </c>
      <c r="H36" s="10">
        <f>G36/4</f>
        <v>756.75</v>
      </c>
      <c r="I36" s="10">
        <f t="shared" si="1"/>
        <v>1281.0249999999996</v>
      </c>
      <c r="J36" s="9"/>
    </row>
    <row r="37" spans="1:11" ht="15" customHeight="1" x14ac:dyDescent="0.25">
      <c r="A37" s="27" t="s">
        <v>64</v>
      </c>
      <c r="B37" s="27">
        <v>2767</v>
      </c>
      <c r="C37" s="27">
        <v>9</v>
      </c>
      <c r="D37" s="32"/>
      <c r="E37" s="27">
        <v>120</v>
      </c>
      <c r="F37" s="32">
        <f t="shared" si="0"/>
        <v>9000</v>
      </c>
      <c r="G37" s="32"/>
      <c r="H37" s="32">
        <f>H36</f>
        <v>756.75</v>
      </c>
      <c r="I37" s="25">
        <f t="shared" si="1"/>
        <v>4281.0249999999996</v>
      </c>
      <c r="J37" s="24"/>
    </row>
    <row r="38" spans="1:11" ht="15" customHeight="1" x14ac:dyDescent="0.25">
      <c r="A38" s="31" t="s">
        <v>72</v>
      </c>
      <c r="B38" s="26">
        <v>31719</v>
      </c>
      <c r="C38" s="27">
        <v>9</v>
      </c>
      <c r="D38" s="32"/>
      <c r="E38" s="27">
        <v>18</v>
      </c>
      <c r="F38" s="32">
        <f t="shared" si="0"/>
        <v>1350</v>
      </c>
      <c r="G38" s="32"/>
      <c r="H38" s="32">
        <f>H37</f>
        <v>756.75</v>
      </c>
      <c r="I38" s="25">
        <f t="shared" si="1"/>
        <v>-3368.9750000000004</v>
      </c>
      <c r="J38" s="27"/>
    </row>
    <row r="39" spans="1:11" ht="15" customHeight="1" x14ac:dyDescent="0.25">
      <c r="A39" s="31" t="s">
        <v>38</v>
      </c>
      <c r="B39" s="26" t="s">
        <v>143</v>
      </c>
      <c r="C39" s="30">
        <v>9</v>
      </c>
      <c r="D39" s="29"/>
      <c r="E39" s="30">
        <v>51</v>
      </c>
      <c r="F39" s="32">
        <f t="shared" si="0"/>
        <v>3825</v>
      </c>
      <c r="G39" s="29"/>
      <c r="H39" s="32">
        <f>H38</f>
        <v>756.75</v>
      </c>
      <c r="I39" s="25">
        <f t="shared" si="1"/>
        <v>-893.97500000000036</v>
      </c>
      <c r="J39" s="28"/>
    </row>
    <row r="40" spans="1:11" s="23" customFormat="1" ht="15" customHeight="1" x14ac:dyDescent="0.25">
      <c r="A40" s="13" t="s">
        <v>70</v>
      </c>
      <c r="B40" s="9">
        <v>28344</v>
      </c>
      <c r="C40" s="9">
        <v>10</v>
      </c>
      <c r="D40" s="10">
        <v>6000</v>
      </c>
      <c r="E40" s="9"/>
      <c r="F40" s="10">
        <f t="shared" si="0"/>
        <v>6000</v>
      </c>
      <c r="G40" s="10">
        <v>1557</v>
      </c>
      <c r="H40" s="10">
        <f>G40/4</f>
        <v>389.25</v>
      </c>
      <c r="I40" s="10">
        <f t="shared" si="1"/>
        <v>913.52499999999964</v>
      </c>
      <c r="J40" s="9"/>
    </row>
    <row r="41" spans="1:11" ht="15" customHeight="1" x14ac:dyDescent="0.25">
      <c r="A41" s="31" t="s">
        <v>41</v>
      </c>
      <c r="B41" s="26" t="s">
        <v>118</v>
      </c>
      <c r="C41" s="27">
        <v>10</v>
      </c>
      <c r="D41" s="32"/>
      <c r="E41" s="27">
        <v>5</v>
      </c>
      <c r="F41" s="32">
        <f t="shared" si="0"/>
        <v>375</v>
      </c>
      <c r="G41" s="32"/>
      <c r="H41" s="32">
        <f>H40</f>
        <v>389.25</v>
      </c>
      <c r="I41" s="25">
        <f t="shared" si="1"/>
        <v>-4711.4750000000004</v>
      </c>
      <c r="J41" s="27"/>
    </row>
    <row r="42" spans="1:11" ht="15" customHeight="1" x14ac:dyDescent="0.25">
      <c r="A42" s="31" t="s">
        <v>55</v>
      </c>
      <c r="B42" s="26">
        <v>37257</v>
      </c>
      <c r="C42" s="27">
        <v>10</v>
      </c>
      <c r="D42" s="32"/>
      <c r="E42" s="27">
        <v>54</v>
      </c>
      <c r="F42" s="32">
        <f t="shared" si="0"/>
        <v>4050</v>
      </c>
      <c r="G42" s="32"/>
      <c r="H42" s="32">
        <f>H41</f>
        <v>389.25</v>
      </c>
      <c r="I42" s="25">
        <f t="shared" si="1"/>
        <v>-1036.4750000000004</v>
      </c>
      <c r="J42" s="27"/>
    </row>
    <row r="43" spans="1:11" ht="15" customHeight="1" x14ac:dyDescent="0.25">
      <c r="A43" s="33" t="s">
        <v>28</v>
      </c>
      <c r="B43" s="27">
        <v>2796</v>
      </c>
      <c r="C43" s="27">
        <v>10</v>
      </c>
      <c r="D43" s="32"/>
      <c r="E43" s="27">
        <v>104</v>
      </c>
      <c r="F43" s="32">
        <f t="shared" si="0"/>
        <v>7800</v>
      </c>
      <c r="G43" s="32"/>
      <c r="H43" s="32">
        <f>H42</f>
        <v>389.25</v>
      </c>
      <c r="I43" s="25">
        <f t="shared" si="1"/>
        <v>2713.5249999999996</v>
      </c>
      <c r="J43" s="24"/>
    </row>
    <row r="44" spans="1:11" ht="15" customHeight="1" x14ac:dyDescent="0.25">
      <c r="A44" s="5"/>
      <c r="B44" s="5"/>
      <c r="C44" s="5"/>
      <c r="D44" s="6"/>
      <c r="E44" s="5"/>
      <c r="F44" s="6">
        <f>SUM(F4:F43)</f>
        <v>193200</v>
      </c>
      <c r="G44" s="6"/>
      <c r="H44" s="6">
        <f>SUM(H4:H43)</f>
        <v>25829</v>
      </c>
      <c r="I44" s="6">
        <f>F44+H44</f>
        <v>219029</v>
      </c>
      <c r="J44" s="6"/>
      <c r="K44" s="3"/>
    </row>
    <row r="45" spans="1:11" ht="15" customHeight="1" x14ac:dyDescent="0.25">
      <c r="A45" s="5"/>
      <c r="B45" s="5"/>
      <c r="C45" s="5"/>
      <c r="D45" s="6"/>
      <c r="E45" s="5"/>
      <c r="F45" s="6"/>
      <c r="G45" s="6"/>
      <c r="H45" s="8" t="s">
        <v>57</v>
      </c>
      <c r="I45" s="6">
        <f>I44/(COUNTIF(A4:A43,"*"))</f>
        <v>5475.7250000000004</v>
      </c>
      <c r="J45" s="5"/>
    </row>
  </sheetData>
  <autoFilter ref="A3:J45" xr:uid="{6F474B58-787A-4D45-B02F-A5A27401A210}">
    <sortState xmlns:xlrd2="http://schemas.microsoft.com/office/spreadsheetml/2017/richdata2" ref="A4:J45">
      <sortCondition ref="C3:C45"/>
    </sortState>
  </autoFilter>
  <conditionalFormatting sqref="I4:I43">
    <cfRule type="cellIs" dxfId="68" priority="1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zoomScaleNormal="100" workbookViewId="0">
      <selection activeCell="N11" sqref="N1:N1048576"/>
    </sheetView>
  </sheetViews>
  <sheetFormatPr defaultColWidth="8.85546875" defaultRowHeight="15" customHeight="1" x14ac:dyDescent="0.25"/>
  <cols>
    <col min="1" max="1" width="25.28515625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1.42578125" style="3" bestFit="1" customWidth="1"/>
    <col min="10" max="10" width="35.140625" style="2" bestFit="1" customWidth="1"/>
    <col min="11" max="11" width="9.5703125" style="2" bestFit="1" customWidth="1"/>
    <col min="12" max="16384" width="8.85546875" style="2"/>
  </cols>
  <sheetData>
    <row r="1" spans="1:10" ht="31.5" x14ac:dyDescent="0.25">
      <c r="A1" s="7" t="s">
        <v>355</v>
      </c>
      <c r="J1" s="11"/>
    </row>
    <row r="2" spans="1:10" ht="15" customHeight="1" x14ac:dyDescent="0.25">
      <c r="A2" s="1"/>
      <c r="B2" s="1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</row>
    <row r="3" spans="1:10" ht="15" customHeight="1" x14ac:dyDescent="0.25">
      <c r="A3" s="1" t="s">
        <v>5</v>
      </c>
      <c r="B3" s="1" t="s">
        <v>6</v>
      </c>
      <c r="C3" s="1" t="s">
        <v>354</v>
      </c>
      <c r="D3" s="4" t="s">
        <v>7</v>
      </c>
      <c r="E3" s="1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" t="s">
        <v>13</v>
      </c>
    </row>
    <row r="4" spans="1:10" ht="15" customHeight="1" x14ac:dyDescent="0.25">
      <c r="A4" s="9" t="s">
        <v>19</v>
      </c>
      <c r="B4" s="19" t="s">
        <v>94</v>
      </c>
      <c r="C4" s="9">
        <v>1</v>
      </c>
      <c r="D4" s="10">
        <v>6000</v>
      </c>
      <c r="E4" s="9"/>
      <c r="F4" s="10">
        <f t="shared" ref="F4:F43" si="0">(E4*75)+D4</f>
        <v>6000</v>
      </c>
      <c r="G4" s="10">
        <v>3265</v>
      </c>
      <c r="H4" s="10">
        <f>G4/4</f>
        <v>816.25</v>
      </c>
      <c r="I4" s="10">
        <f t="shared" ref="I4:I43" si="1">F4+H4-$I$45</f>
        <v>2054.4499999999998</v>
      </c>
      <c r="J4" s="9"/>
    </row>
    <row r="5" spans="1:10" ht="15" customHeight="1" x14ac:dyDescent="0.25">
      <c r="A5" s="27" t="s">
        <v>62</v>
      </c>
      <c r="B5" s="26" t="s">
        <v>102</v>
      </c>
      <c r="C5" s="27">
        <v>1</v>
      </c>
      <c r="D5" s="32"/>
      <c r="E5" s="27">
        <v>21</v>
      </c>
      <c r="F5" s="32">
        <f t="shared" si="0"/>
        <v>1575</v>
      </c>
      <c r="G5" s="32"/>
      <c r="H5" s="32">
        <f>H4</f>
        <v>816.25</v>
      </c>
      <c r="I5" s="32">
        <f t="shared" si="1"/>
        <v>-2370.5500000000002</v>
      </c>
      <c r="J5" s="27"/>
    </row>
    <row r="6" spans="1:10" ht="15" customHeight="1" x14ac:dyDescent="0.25">
      <c r="A6" s="27" t="s">
        <v>260</v>
      </c>
      <c r="B6" s="27">
        <v>11490</v>
      </c>
      <c r="C6" s="27">
        <v>1</v>
      </c>
      <c r="D6" s="32"/>
      <c r="E6" s="27">
        <v>42</v>
      </c>
      <c r="F6" s="32">
        <f t="shared" si="0"/>
        <v>3150</v>
      </c>
      <c r="G6" s="32"/>
      <c r="H6" s="32">
        <f>H5</f>
        <v>816.25</v>
      </c>
      <c r="I6" s="32">
        <f t="shared" si="1"/>
        <v>-795.55000000000018</v>
      </c>
      <c r="J6" s="27"/>
    </row>
    <row r="7" spans="1:10" ht="15" customHeight="1" x14ac:dyDescent="0.25">
      <c r="A7" s="33" t="s">
        <v>158</v>
      </c>
      <c r="B7" s="26">
        <v>11243</v>
      </c>
      <c r="C7" s="27">
        <v>1</v>
      </c>
      <c r="D7" s="32"/>
      <c r="E7" s="27">
        <v>22</v>
      </c>
      <c r="F7" s="32">
        <f t="shared" si="0"/>
        <v>1650</v>
      </c>
      <c r="G7" s="32"/>
      <c r="H7" s="32">
        <f>H6</f>
        <v>816.25</v>
      </c>
      <c r="I7" s="32">
        <f t="shared" si="1"/>
        <v>-2295.5500000000002</v>
      </c>
      <c r="J7" s="27"/>
    </row>
    <row r="8" spans="1:10" ht="15" customHeight="1" x14ac:dyDescent="0.25">
      <c r="A8" s="13" t="s">
        <v>199</v>
      </c>
      <c r="B8" s="19">
        <v>42067</v>
      </c>
      <c r="C8" s="9">
        <v>2</v>
      </c>
      <c r="D8" s="10">
        <v>6000</v>
      </c>
      <c r="E8" s="9"/>
      <c r="F8" s="10">
        <f t="shared" si="0"/>
        <v>6000</v>
      </c>
      <c r="G8" s="10">
        <v>1190</v>
      </c>
      <c r="H8" s="10">
        <f>G8/4</f>
        <v>297.5</v>
      </c>
      <c r="I8" s="10">
        <f t="shared" si="1"/>
        <v>1535.6999999999998</v>
      </c>
      <c r="J8" s="9"/>
    </row>
    <row r="9" spans="1:10" ht="15" customHeight="1" x14ac:dyDescent="0.25">
      <c r="A9" s="33" t="s">
        <v>55</v>
      </c>
      <c r="B9" s="26" t="s">
        <v>115</v>
      </c>
      <c r="C9" s="27">
        <v>2</v>
      </c>
      <c r="D9" s="32"/>
      <c r="E9" s="27">
        <v>62</v>
      </c>
      <c r="F9" s="32">
        <f t="shared" si="0"/>
        <v>4650</v>
      </c>
      <c r="G9" s="32"/>
      <c r="H9" s="32">
        <f>H8</f>
        <v>297.5</v>
      </c>
      <c r="I9" s="32">
        <f t="shared" si="1"/>
        <v>185.69999999999982</v>
      </c>
      <c r="J9" s="27"/>
    </row>
    <row r="10" spans="1:10" ht="15" customHeight="1" x14ac:dyDescent="0.25">
      <c r="A10" s="33" t="s">
        <v>32</v>
      </c>
      <c r="B10" s="26" t="s">
        <v>131</v>
      </c>
      <c r="C10" s="27">
        <v>2</v>
      </c>
      <c r="D10" s="32"/>
      <c r="E10" s="27">
        <v>94</v>
      </c>
      <c r="F10" s="32">
        <f t="shared" si="0"/>
        <v>7050</v>
      </c>
      <c r="G10" s="32"/>
      <c r="H10" s="32">
        <f>H9</f>
        <v>297.5</v>
      </c>
      <c r="I10" s="32">
        <f t="shared" si="1"/>
        <v>2585.6999999999998</v>
      </c>
      <c r="J10" s="27"/>
    </row>
    <row r="11" spans="1:10" ht="15" customHeight="1" x14ac:dyDescent="0.25">
      <c r="A11" s="33" t="s">
        <v>56</v>
      </c>
      <c r="B11" s="26" t="s">
        <v>106</v>
      </c>
      <c r="C11" s="27">
        <v>2</v>
      </c>
      <c r="D11" s="32"/>
      <c r="E11" s="27">
        <v>6</v>
      </c>
      <c r="F11" s="32">
        <f t="shared" si="0"/>
        <v>450</v>
      </c>
      <c r="G11" s="32"/>
      <c r="H11" s="32">
        <f>H10</f>
        <v>297.5</v>
      </c>
      <c r="I11" s="32">
        <f t="shared" si="1"/>
        <v>-4014.3</v>
      </c>
      <c r="J11" s="27"/>
    </row>
    <row r="12" spans="1:10" ht="15" customHeight="1" x14ac:dyDescent="0.25">
      <c r="A12" s="9" t="s">
        <v>65</v>
      </c>
      <c r="B12" s="9">
        <v>11437</v>
      </c>
      <c r="C12" s="9">
        <v>3</v>
      </c>
      <c r="D12" s="10">
        <v>6000</v>
      </c>
      <c r="E12" s="9"/>
      <c r="F12" s="10">
        <f t="shared" si="0"/>
        <v>6000</v>
      </c>
      <c r="G12" s="10">
        <v>858</v>
      </c>
      <c r="H12" s="10">
        <f>G12/4</f>
        <v>214.5</v>
      </c>
      <c r="I12" s="10">
        <f t="shared" si="1"/>
        <v>1452.6999999999998</v>
      </c>
      <c r="J12" s="9"/>
    </row>
    <row r="13" spans="1:10" ht="15" customHeight="1" x14ac:dyDescent="0.25">
      <c r="A13" s="33" t="s">
        <v>16</v>
      </c>
      <c r="B13" s="27">
        <v>11240</v>
      </c>
      <c r="C13" s="27">
        <v>3</v>
      </c>
      <c r="D13" s="32"/>
      <c r="E13" s="27">
        <v>45</v>
      </c>
      <c r="F13" s="32">
        <f t="shared" si="0"/>
        <v>3375</v>
      </c>
      <c r="G13" s="32"/>
      <c r="H13" s="32">
        <f>H12</f>
        <v>214.5</v>
      </c>
      <c r="I13" s="32">
        <f t="shared" si="1"/>
        <v>-1172.3000000000002</v>
      </c>
      <c r="J13" s="27"/>
    </row>
    <row r="14" spans="1:10" ht="15" customHeight="1" x14ac:dyDescent="0.25">
      <c r="A14" s="33" t="s">
        <v>70</v>
      </c>
      <c r="B14" s="26" t="s">
        <v>114</v>
      </c>
      <c r="C14" s="27">
        <v>3</v>
      </c>
      <c r="D14" s="32"/>
      <c r="E14" s="27">
        <v>117</v>
      </c>
      <c r="F14" s="32">
        <f t="shared" si="0"/>
        <v>8775</v>
      </c>
      <c r="G14" s="32"/>
      <c r="H14" s="32">
        <f>H13</f>
        <v>214.5</v>
      </c>
      <c r="I14" s="32">
        <f t="shared" si="1"/>
        <v>4227.7</v>
      </c>
      <c r="J14" s="27"/>
    </row>
    <row r="15" spans="1:10" ht="15" customHeight="1" x14ac:dyDescent="0.25">
      <c r="A15" s="33" t="s">
        <v>58</v>
      </c>
      <c r="B15" s="26" t="s">
        <v>99</v>
      </c>
      <c r="C15" s="27">
        <v>3</v>
      </c>
      <c r="D15" s="32"/>
      <c r="E15" s="27">
        <v>3</v>
      </c>
      <c r="F15" s="32">
        <f t="shared" si="0"/>
        <v>225</v>
      </c>
      <c r="G15" s="32"/>
      <c r="H15" s="32">
        <f>H14</f>
        <v>214.5</v>
      </c>
      <c r="I15" s="32">
        <f t="shared" si="1"/>
        <v>-4322.3</v>
      </c>
      <c r="J15" s="27"/>
    </row>
    <row r="16" spans="1:10" ht="15" customHeight="1" x14ac:dyDescent="0.25">
      <c r="A16" s="13" t="s">
        <v>61</v>
      </c>
      <c r="B16" s="19" t="s">
        <v>93</v>
      </c>
      <c r="C16" s="9">
        <v>4</v>
      </c>
      <c r="D16" s="10">
        <v>6000</v>
      </c>
      <c r="E16" s="9"/>
      <c r="F16" s="10">
        <f t="shared" si="0"/>
        <v>6000</v>
      </c>
      <c r="G16" s="10">
        <v>803</v>
      </c>
      <c r="H16" s="10">
        <f>G16/4</f>
        <v>200.75</v>
      </c>
      <c r="I16" s="10">
        <f t="shared" si="1"/>
        <v>1438.9499999999998</v>
      </c>
      <c r="J16" s="9"/>
    </row>
    <row r="17" spans="1:10" ht="15" customHeight="1" x14ac:dyDescent="0.25">
      <c r="A17" s="33" t="s">
        <v>36</v>
      </c>
      <c r="B17" s="27">
        <v>1526</v>
      </c>
      <c r="C17" s="27">
        <v>4</v>
      </c>
      <c r="D17" s="32"/>
      <c r="E17" s="27">
        <v>111</v>
      </c>
      <c r="F17" s="32">
        <f t="shared" si="0"/>
        <v>8325</v>
      </c>
      <c r="G17" s="32"/>
      <c r="H17" s="32">
        <f>H16</f>
        <v>200.75</v>
      </c>
      <c r="I17" s="32">
        <f t="shared" si="1"/>
        <v>3763.95</v>
      </c>
      <c r="J17" s="27"/>
    </row>
    <row r="18" spans="1:10" ht="15" customHeight="1" x14ac:dyDescent="0.25">
      <c r="A18" s="33" t="s">
        <v>28</v>
      </c>
      <c r="B18" s="26" t="s">
        <v>92</v>
      </c>
      <c r="C18" s="27">
        <v>4</v>
      </c>
      <c r="D18" s="32"/>
      <c r="E18" s="27">
        <v>38</v>
      </c>
      <c r="F18" s="32">
        <f t="shared" si="0"/>
        <v>2850</v>
      </c>
      <c r="G18" s="32"/>
      <c r="H18" s="32">
        <f>H17</f>
        <v>200.75</v>
      </c>
      <c r="I18" s="32">
        <f t="shared" si="1"/>
        <v>-1711.0500000000002</v>
      </c>
      <c r="J18" s="27"/>
    </row>
    <row r="19" spans="1:10" ht="15" customHeight="1" x14ac:dyDescent="0.25">
      <c r="A19" s="27" t="s">
        <v>52</v>
      </c>
      <c r="B19" s="26" t="s">
        <v>101</v>
      </c>
      <c r="C19" s="27">
        <v>4</v>
      </c>
      <c r="D19" s="32"/>
      <c r="E19" s="27">
        <v>5</v>
      </c>
      <c r="F19" s="32">
        <f t="shared" si="0"/>
        <v>375</v>
      </c>
      <c r="G19" s="32"/>
      <c r="H19" s="32">
        <f>H18</f>
        <v>200.75</v>
      </c>
      <c r="I19" s="32">
        <f t="shared" si="1"/>
        <v>-4186.05</v>
      </c>
      <c r="J19" s="27"/>
    </row>
    <row r="20" spans="1:10" ht="15" customHeight="1" x14ac:dyDescent="0.25">
      <c r="A20" s="13" t="s">
        <v>66</v>
      </c>
      <c r="B20" s="19" t="s">
        <v>107</v>
      </c>
      <c r="C20" s="17">
        <v>5</v>
      </c>
      <c r="D20" s="10">
        <v>6000</v>
      </c>
      <c r="E20" s="17"/>
      <c r="F20" s="18">
        <f t="shared" si="0"/>
        <v>6000</v>
      </c>
      <c r="G20" s="18">
        <v>4886</v>
      </c>
      <c r="H20" s="10">
        <f>G20/4</f>
        <v>1221.5</v>
      </c>
      <c r="I20" s="10">
        <f t="shared" si="1"/>
        <v>2459.6999999999998</v>
      </c>
      <c r="J20" s="20"/>
    </row>
    <row r="21" spans="1:10" ht="15" customHeight="1" x14ac:dyDescent="0.25">
      <c r="A21" s="33" t="s">
        <v>43</v>
      </c>
      <c r="B21" s="26" t="s">
        <v>113</v>
      </c>
      <c r="C21" s="27">
        <v>5</v>
      </c>
      <c r="D21" s="32"/>
      <c r="E21" s="27">
        <v>50</v>
      </c>
      <c r="F21" s="32">
        <f t="shared" si="0"/>
        <v>3750</v>
      </c>
      <c r="G21" s="32"/>
      <c r="H21" s="32">
        <f>H20</f>
        <v>1221.5</v>
      </c>
      <c r="I21" s="32">
        <f t="shared" si="1"/>
        <v>209.69999999999982</v>
      </c>
      <c r="J21" s="27"/>
    </row>
    <row r="22" spans="1:10" ht="15" customHeight="1" x14ac:dyDescent="0.25">
      <c r="A22" s="33" t="s">
        <v>226</v>
      </c>
      <c r="B22" s="27">
        <v>11382</v>
      </c>
      <c r="C22" s="27">
        <v>5</v>
      </c>
      <c r="D22" s="32"/>
      <c r="E22" s="27">
        <v>24</v>
      </c>
      <c r="F22" s="32">
        <f t="shared" si="0"/>
        <v>1800</v>
      </c>
      <c r="G22" s="32"/>
      <c r="H22" s="32">
        <f>H21</f>
        <v>1221.5</v>
      </c>
      <c r="I22" s="32">
        <f t="shared" si="1"/>
        <v>-1740.3000000000002</v>
      </c>
      <c r="J22" s="27"/>
    </row>
    <row r="23" spans="1:10" ht="15" customHeight="1" x14ac:dyDescent="0.25">
      <c r="A23" s="33" t="s">
        <v>75</v>
      </c>
      <c r="B23" s="26" t="s">
        <v>124</v>
      </c>
      <c r="C23" s="27">
        <v>5</v>
      </c>
      <c r="D23" s="32"/>
      <c r="E23" s="27">
        <v>82</v>
      </c>
      <c r="F23" s="32">
        <f t="shared" si="0"/>
        <v>6150</v>
      </c>
      <c r="G23" s="32"/>
      <c r="H23" s="32">
        <f>H22</f>
        <v>1221.5</v>
      </c>
      <c r="I23" s="32">
        <f t="shared" si="1"/>
        <v>2609.6999999999998</v>
      </c>
      <c r="J23" s="27"/>
    </row>
    <row r="24" spans="1:10" ht="15" customHeight="1" x14ac:dyDescent="0.25">
      <c r="A24" s="13" t="s">
        <v>39</v>
      </c>
      <c r="B24" s="19" t="s">
        <v>110</v>
      </c>
      <c r="C24" s="9">
        <v>6</v>
      </c>
      <c r="D24" s="10">
        <v>6000</v>
      </c>
      <c r="E24" s="9"/>
      <c r="F24" s="10">
        <f t="shared" si="0"/>
        <v>6000</v>
      </c>
      <c r="G24" s="10">
        <v>3054</v>
      </c>
      <c r="H24" s="10">
        <f>G24/4</f>
        <v>763.5</v>
      </c>
      <c r="I24" s="10">
        <f t="shared" si="1"/>
        <v>2001.6999999999998</v>
      </c>
      <c r="J24" s="9"/>
    </row>
    <row r="25" spans="1:10" s="15" customFormat="1" ht="15" customHeight="1" x14ac:dyDescent="0.25">
      <c r="A25" s="33" t="s">
        <v>49</v>
      </c>
      <c r="B25" s="26" t="s">
        <v>132</v>
      </c>
      <c r="C25" s="27">
        <v>6</v>
      </c>
      <c r="D25" s="32"/>
      <c r="E25" s="27">
        <v>62</v>
      </c>
      <c r="F25" s="32">
        <f t="shared" si="0"/>
        <v>4650</v>
      </c>
      <c r="G25" s="32"/>
      <c r="H25" s="32">
        <f>H24</f>
        <v>763.5</v>
      </c>
      <c r="I25" s="32">
        <f t="shared" si="1"/>
        <v>651.69999999999982</v>
      </c>
      <c r="J25" s="27"/>
    </row>
    <row r="26" spans="1:10" s="15" customFormat="1" ht="15" customHeight="1" x14ac:dyDescent="0.25">
      <c r="A26" s="33" t="s">
        <v>21</v>
      </c>
      <c r="B26" s="26" t="s">
        <v>116</v>
      </c>
      <c r="C26" s="27">
        <v>6</v>
      </c>
      <c r="D26" s="32"/>
      <c r="E26" s="27">
        <v>27</v>
      </c>
      <c r="F26" s="32">
        <f t="shared" si="0"/>
        <v>2025</v>
      </c>
      <c r="G26" s="32"/>
      <c r="H26" s="32">
        <f>H25</f>
        <v>763.5</v>
      </c>
      <c r="I26" s="32">
        <f t="shared" si="1"/>
        <v>-1973.3000000000002</v>
      </c>
      <c r="J26" s="27"/>
    </row>
    <row r="27" spans="1:10" ht="15" customHeight="1" x14ac:dyDescent="0.25">
      <c r="A27" s="33" t="s">
        <v>54</v>
      </c>
      <c r="B27" s="27">
        <v>11368</v>
      </c>
      <c r="C27" s="27">
        <v>6</v>
      </c>
      <c r="D27" s="32"/>
      <c r="E27" s="27">
        <v>64</v>
      </c>
      <c r="F27" s="32">
        <f t="shared" si="0"/>
        <v>4800</v>
      </c>
      <c r="G27" s="32"/>
      <c r="H27" s="32">
        <f>H26</f>
        <v>763.5</v>
      </c>
      <c r="I27" s="32">
        <f t="shared" si="1"/>
        <v>801.69999999999982</v>
      </c>
      <c r="J27" s="27"/>
    </row>
    <row r="28" spans="1:10" ht="15" customHeight="1" x14ac:dyDescent="0.25">
      <c r="A28" s="13" t="s">
        <v>51</v>
      </c>
      <c r="B28" s="19" t="s">
        <v>112</v>
      </c>
      <c r="C28" s="9">
        <v>7</v>
      </c>
      <c r="D28" s="10">
        <v>6000</v>
      </c>
      <c r="E28" s="9"/>
      <c r="F28" s="10">
        <f t="shared" si="0"/>
        <v>6000</v>
      </c>
      <c r="G28" s="10">
        <v>1449</v>
      </c>
      <c r="H28" s="10">
        <f>G28/4</f>
        <v>362.25</v>
      </c>
      <c r="I28" s="10">
        <f t="shared" si="1"/>
        <v>1600.4499999999998</v>
      </c>
      <c r="J28" s="9"/>
    </row>
    <row r="29" spans="1:10" ht="15" customHeight="1" x14ac:dyDescent="0.25">
      <c r="A29" s="33" t="s">
        <v>40</v>
      </c>
      <c r="B29" s="26" t="s">
        <v>129</v>
      </c>
      <c r="C29" s="27">
        <v>7</v>
      </c>
      <c r="D29" s="32"/>
      <c r="E29" s="27">
        <v>55</v>
      </c>
      <c r="F29" s="32">
        <f t="shared" si="0"/>
        <v>4125</v>
      </c>
      <c r="G29" s="32"/>
      <c r="H29" s="32">
        <f>H28</f>
        <v>362.25</v>
      </c>
      <c r="I29" s="32">
        <f t="shared" si="1"/>
        <v>-274.55000000000018</v>
      </c>
      <c r="J29" s="27"/>
    </row>
    <row r="30" spans="1:10" ht="15" customHeight="1" x14ac:dyDescent="0.25">
      <c r="A30" s="33" t="s">
        <v>74</v>
      </c>
      <c r="B30" s="26" t="s">
        <v>123</v>
      </c>
      <c r="C30" s="27">
        <v>7</v>
      </c>
      <c r="D30" s="32"/>
      <c r="E30" s="27">
        <v>56</v>
      </c>
      <c r="F30" s="32">
        <f t="shared" si="0"/>
        <v>4200</v>
      </c>
      <c r="G30" s="32"/>
      <c r="H30" s="32">
        <f>H29</f>
        <v>362.25</v>
      </c>
      <c r="I30" s="32">
        <f t="shared" si="1"/>
        <v>-199.55000000000018</v>
      </c>
      <c r="J30" s="27"/>
    </row>
    <row r="31" spans="1:10" ht="15" customHeight="1" x14ac:dyDescent="0.25">
      <c r="A31" s="27" t="s">
        <v>29</v>
      </c>
      <c r="B31" s="26">
        <v>11482</v>
      </c>
      <c r="C31" s="27">
        <v>7</v>
      </c>
      <c r="D31" s="32"/>
      <c r="E31" s="27">
        <v>93</v>
      </c>
      <c r="F31" s="32">
        <f t="shared" si="0"/>
        <v>6975</v>
      </c>
      <c r="G31" s="32"/>
      <c r="H31" s="32">
        <f>H30</f>
        <v>362.25</v>
      </c>
      <c r="I31" s="32">
        <f t="shared" si="1"/>
        <v>2575.4499999999998</v>
      </c>
      <c r="J31" s="27"/>
    </row>
    <row r="32" spans="1:10" s="15" customFormat="1" ht="15" customHeight="1" x14ac:dyDescent="0.25">
      <c r="A32" s="13" t="s">
        <v>35</v>
      </c>
      <c r="B32" s="19" t="s">
        <v>119</v>
      </c>
      <c r="C32" s="9">
        <v>8</v>
      </c>
      <c r="D32" s="10">
        <v>6000</v>
      </c>
      <c r="E32" s="9"/>
      <c r="F32" s="10">
        <f t="shared" si="0"/>
        <v>6000</v>
      </c>
      <c r="G32" s="10">
        <v>1571</v>
      </c>
      <c r="H32" s="10">
        <f>G32/4</f>
        <v>392.75</v>
      </c>
      <c r="I32" s="10">
        <f t="shared" si="1"/>
        <v>1630.9499999999998</v>
      </c>
      <c r="J32" s="9"/>
    </row>
    <row r="33" spans="1:10" ht="15" customHeight="1" x14ac:dyDescent="0.25">
      <c r="A33" s="33" t="s">
        <v>41</v>
      </c>
      <c r="B33" s="26" t="s">
        <v>118</v>
      </c>
      <c r="C33" s="27">
        <v>8</v>
      </c>
      <c r="D33" s="32"/>
      <c r="E33" s="27">
        <v>56</v>
      </c>
      <c r="F33" s="32">
        <f t="shared" si="0"/>
        <v>4200</v>
      </c>
      <c r="G33" s="32"/>
      <c r="H33" s="32">
        <f>H32</f>
        <v>392.75</v>
      </c>
      <c r="I33" s="32">
        <f t="shared" si="1"/>
        <v>-169.05000000000018</v>
      </c>
      <c r="J33" s="27"/>
    </row>
    <row r="34" spans="1:10" ht="15" customHeight="1" x14ac:dyDescent="0.25">
      <c r="A34" s="33" t="s">
        <v>87</v>
      </c>
      <c r="B34" s="26">
        <v>3344</v>
      </c>
      <c r="C34" s="30">
        <v>8</v>
      </c>
      <c r="D34" s="29"/>
      <c r="E34" s="30">
        <v>3</v>
      </c>
      <c r="F34" s="32">
        <f t="shared" si="0"/>
        <v>225</v>
      </c>
      <c r="G34" s="29"/>
      <c r="H34" s="32">
        <f>H33</f>
        <v>392.75</v>
      </c>
      <c r="I34" s="32">
        <f t="shared" si="1"/>
        <v>-4144.05</v>
      </c>
      <c r="J34" s="28"/>
    </row>
    <row r="35" spans="1:10" ht="15" customHeight="1" x14ac:dyDescent="0.25">
      <c r="A35" s="33" t="s">
        <v>73</v>
      </c>
      <c r="B35" s="26" t="s">
        <v>121</v>
      </c>
      <c r="C35" s="27">
        <v>8</v>
      </c>
      <c r="D35" s="32"/>
      <c r="E35" s="27">
        <v>67</v>
      </c>
      <c r="F35" s="32">
        <f t="shared" si="0"/>
        <v>5025</v>
      </c>
      <c r="G35" s="32"/>
      <c r="H35" s="32">
        <f>H34</f>
        <v>392.75</v>
      </c>
      <c r="I35" s="32">
        <f t="shared" si="1"/>
        <v>655.94999999999982</v>
      </c>
      <c r="J35" s="27"/>
    </row>
    <row r="36" spans="1:10" ht="15" customHeight="1" x14ac:dyDescent="0.25">
      <c r="A36" s="13" t="s">
        <v>30</v>
      </c>
      <c r="B36" s="19" t="s">
        <v>120</v>
      </c>
      <c r="C36" s="9">
        <v>9</v>
      </c>
      <c r="D36" s="10">
        <v>6000</v>
      </c>
      <c r="E36" s="9"/>
      <c r="F36" s="10">
        <f t="shared" si="0"/>
        <v>6000</v>
      </c>
      <c r="G36" s="10">
        <v>4222</v>
      </c>
      <c r="H36" s="10">
        <f>G36/4</f>
        <v>1055.5</v>
      </c>
      <c r="I36" s="10">
        <f t="shared" si="1"/>
        <v>2293.6999999999998</v>
      </c>
      <c r="J36" s="9"/>
    </row>
    <row r="37" spans="1:10" ht="15" customHeight="1" x14ac:dyDescent="0.25">
      <c r="A37" s="33" t="s">
        <v>295</v>
      </c>
      <c r="B37" s="27">
        <v>2167</v>
      </c>
      <c r="C37" s="27">
        <v>9</v>
      </c>
      <c r="D37" s="32"/>
      <c r="E37" s="27">
        <v>43</v>
      </c>
      <c r="F37" s="32">
        <f t="shared" si="0"/>
        <v>3225</v>
      </c>
      <c r="G37" s="32"/>
      <c r="H37" s="32">
        <f>H36</f>
        <v>1055.5</v>
      </c>
      <c r="I37" s="32">
        <f t="shared" si="1"/>
        <v>-481.30000000000018</v>
      </c>
      <c r="J37" s="27"/>
    </row>
    <row r="38" spans="1:10" s="15" customFormat="1" ht="15" customHeight="1" x14ac:dyDescent="0.25">
      <c r="A38" s="33" t="s">
        <v>42</v>
      </c>
      <c r="B38" s="26" t="s">
        <v>127</v>
      </c>
      <c r="C38" s="27">
        <v>9</v>
      </c>
      <c r="D38" s="32"/>
      <c r="E38" s="27">
        <v>23</v>
      </c>
      <c r="F38" s="32">
        <f t="shared" si="0"/>
        <v>1725</v>
      </c>
      <c r="G38" s="32"/>
      <c r="H38" s="32">
        <f>H37</f>
        <v>1055.5</v>
      </c>
      <c r="I38" s="32">
        <f t="shared" si="1"/>
        <v>-1981.3000000000002</v>
      </c>
      <c r="J38" s="27"/>
    </row>
    <row r="39" spans="1:10" ht="15" customHeight="1" x14ac:dyDescent="0.25">
      <c r="A39" s="27" t="s">
        <v>38</v>
      </c>
      <c r="B39" s="27">
        <v>21667</v>
      </c>
      <c r="C39" s="27">
        <v>9</v>
      </c>
      <c r="D39" s="32"/>
      <c r="E39" s="27">
        <v>28</v>
      </c>
      <c r="F39" s="32">
        <f t="shared" si="0"/>
        <v>2100</v>
      </c>
      <c r="G39" s="32"/>
      <c r="H39" s="32">
        <f>H38</f>
        <v>1055.5</v>
      </c>
      <c r="I39" s="32">
        <f t="shared" si="1"/>
        <v>-1606.3000000000002</v>
      </c>
      <c r="J39" s="27"/>
    </row>
    <row r="40" spans="1:10" ht="15" customHeight="1" x14ac:dyDescent="0.25">
      <c r="A40" s="13" t="s">
        <v>53</v>
      </c>
      <c r="B40" s="9">
        <v>11327</v>
      </c>
      <c r="C40" s="9">
        <v>10</v>
      </c>
      <c r="D40" s="10">
        <v>6000</v>
      </c>
      <c r="E40" s="9"/>
      <c r="F40" s="10">
        <f t="shared" si="0"/>
        <v>6000</v>
      </c>
      <c r="G40" s="10">
        <v>2449</v>
      </c>
      <c r="H40" s="10">
        <f>G40/4</f>
        <v>612.25</v>
      </c>
      <c r="I40" s="10">
        <f t="shared" si="1"/>
        <v>1850.4499999999998</v>
      </c>
      <c r="J40" s="9"/>
    </row>
    <row r="41" spans="1:10" s="15" customFormat="1" ht="15" customHeight="1" x14ac:dyDescent="0.25">
      <c r="A41" s="27" t="s">
        <v>46</v>
      </c>
      <c r="B41" s="27">
        <v>36046</v>
      </c>
      <c r="C41" s="27">
        <v>10</v>
      </c>
      <c r="D41" s="32"/>
      <c r="E41" s="27">
        <v>51</v>
      </c>
      <c r="F41" s="32">
        <f t="shared" si="0"/>
        <v>3825</v>
      </c>
      <c r="G41" s="32"/>
      <c r="H41" s="32">
        <f>H40</f>
        <v>612.25</v>
      </c>
      <c r="I41" s="32">
        <f t="shared" si="1"/>
        <v>-324.55000000000018</v>
      </c>
      <c r="J41" s="27"/>
    </row>
    <row r="42" spans="1:10" ht="15" customHeight="1" x14ac:dyDescent="0.25">
      <c r="A42" s="33" t="s">
        <v>23</v>
      </c>
      <c r="B42" s="26" t="s">
        <v>133</v>
      </c>
      <c r="C42" s="27">
        <v>10</v>
      </c>
      <c r="D42" s="32"/>
      <c r="E42" s="27">
        <v>53</v>
      </c>
      <c r="F42" s="32">
        <f t="shared" si="0"/>
        <v>3975</v>
      </c>
      <c r="G42" s="32"/>
      <c r="H42" s="32">
        <f>H41</f>
        <v>612.25</v>
      </c>
      <c r="I42" s="32">
        <f t="shared" si="1"/>
        <v>-174.55000000000018</v>
      </c>
      <c r="J42" s="27"/>
    </row>
    <row r="43" spans="1:10" ht="15" customHeight="1" x14ac:dyDescent="0.25">
      <c r="A43" s="33" t="s">
        <v>72</v>
      </c>
      <c r="B43" s="26" t="s">
        <v>122</v>
      </c>
      <c r="C43" s="27">
        <v>10</v>
      </c>
      <c r="D43" s="32"/>
      <c r="E43" s="27">
        <v>20</v>
      </c>
      <c r="F43" s="32">
        <f t="shared" si="0"/>
        <v>1500</v>
      </c>
      <c r="G43" s="32"/>
      <c r="H43" s="32">
        <f>H42</f>
        <v>612.25</v>
      </c>
      <c r="I43" s="32">
        <f t="shared" si="1"/>
        <v>-2649.55</v>
      </c>
      <c r="J43" s="27"/>
    </row>
    <row r="44" spans="1:10" ht="15" customHeight="1" x14ac:dyDescent="0.25">
      <c r="A44" s="5"/>
      <c r="B44" s="5"/>
      <c r="C44" s="5"/>
      <c r="D44" s="6"/>
      <c r="E44" s="5"/>
      <c r="F44" s="6">
        <f>SUM(F4:F43)</f>
        <v>166725</v>
      </c>
      <c r="G44" s="6"/>
      <c r="H44" s="6">
        <f>SUM(H4:H43)</f>
        <v>23747</v>
      </c>
      <c r="I44" s="6">
        <f>F44+H44</f>
        <v>190472</v>
      </c>
      <c r="J44" s="6"/>
    </row>
    <row r="45" spans="1:10" ht="15" customHeight="1" x14ac:dyDescent="0.25">
      <c r="A45" s="5"/>
      <c r="B45" s="5"/>
      <c r="C45" s="5"/>
      <c r="D45" s="6"/>
      <c r="E45" s="5"/>
      <c r="F45" s="6"/>
      <c r="G45" s="6"/>
      <c r="H45" s="8" t="s">
        <v>57</v>
      </c>
      <c r="I45" s="6">
        <f>I44/(COUNTIF(A4:A43,"*"))</f>
        <v>4761.8</v>
      </c>
      <c r="J45" s="5"/>
    </row>
  </sheetData>
  <autoFilter ref="A3:J43" xr:uid="{6F474B58-787A-4D45-B02F-A5A27401A210}">
    <sortState xmlns:xlrd2="http://schemas.microsoft.com/office/spreadsheetml/2017/richdata2" ref="A4:J45">
      <sortCondition ref="C3:C43"/>
    </sortState>
  </autoFilter>
  <sortState xmlns:xlrd2="http://schemas.microsoft.com/office/spreadsheetml/2017/richdata2" ref="A4:J43">
    <sortCondition ref="C4:C43"/>
  </sortState>
  <conditionalFormatting sqref="I4:I43">
    <cfRule type="cellIs" dxfId="67" priority="8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DD1F-C4EC-B840-BEDD-18C745745B24}">
  <dimension ref="A1:J101"/>
  <sheetViews>
    <sheetView tabSelected="1" zoomScaleNormal="100" workbookViewId="0">
      <selection activeCell="F15" sqref="F15"/>
    </sheetView>
  </sheetViews>
  <sheetFormatPr defaultColWidth="8.85546875" defaultRowHeight="15" customHeight="1" x14ac:dyDescent="0.25"/>
  <cols>
    <col min="1" max="1" width="27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0.7109375" style="3" bestFit="1" customWidth="1"/>
    <col min="10" max="10" width="35.140625" style="2" bestFit="1" customWidth="1"/>
    <col min="11" max="16384" width="8.85546875" style="2"/>
  </cols>
  <sheetData>
    <row r="1" spans="1:10" ht="31.5" x14ac:dyDescent="0.25">
      <c r="A1" s="7" t="s">
        <v>356</v>
      </c>
      <c r="J1" s="11"/>
    </row>
    <row r="2" spans="1:10" ht="15" customHeight="1" x14ac:dyDescent="0.25">
      <c r="A2" s="1"/>
      <c r="B2" s="1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</row>
    <row r="3" spans="1:10" ht="15" customHeight="1" x14ac:dyDescent="0.25">
      <c r="A3" s="1" t="s">
        <v>5</v>
      </c>
      <c r="B3" s="1" t="s">
        <v>6</v>
      </c>
      <c r="C3" s="1" t="s">
        <v>354</v>
      </c>
      <c r="D3" s="4" t="s">
        <v>7</v>
      </c>
      <c r="E3" s="1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" t="s">
        <v>13</v>
      </c>
    </row>
    <row r="4" spans="1:10" ht="15" customHeight="1" x14ac:dyDescent="0.25">
      <c r="A4" s="21" t="s">
        <v>200</v>
      </c>
      <c r="B4" s="16" t="s">
        <v>231</v>
      </c>
      <c r="C4" s="17">
        <v>1</v>
      </c>
      <c r="D4" s="18">
        <v>9000</v>
      </c>
      <c r="E4" s="17"/>
      <c r="F4" s="18">
        <f t="shared" ref="F4:F35" si="0">(E4*75)+D4</f>
        <v>9000</v>
      </c>
      <c r="G4" s="18">
        <v>4199</v>
      </c>
      <c r="H4" s="18">
        <f>G4/6</f>
        <v>699.83333333333337</v>
      </c>
      <c r="I4" s="18">
        <f t="shared" ref="I4:I35" si="1">F4+H4-$I$101</f>
        <v>3817.1250000000009</v>
      </c>
      <c r="J4" s="17"/>
    </row>
    <row r="5" spans="1:10" ht="15" customHeight="1" x14ac:dyDescent="0.25">
      <c r="A5" s="36" t="s">
        <v>312</v>
      </c>
      <c r="B5" s="34" t="s">
        <v>125</v>
      </c>
      <c r="C5" s="30">
        <v>1</v>
      </c>
      <c r="D5" s="35"/>
      <c r="E5" s="30">
        <v>73</v>
      </c>
      <c r="F5" s="35">
        <f t="shared" si="0"/>
        <v>5475</v>
      </c>
      <c r="G5" s="35"/>
      <c r="H5" s="35">
        <f>H4</f>
        <v>699.83333333333337</v>
      </c>
      <c r="I5" s="35">
        <f t="shared" si="1"/>
        <v>292.125</v>
      </c>
      <c r="J5" s="30"/>
    </row>
    <row r="6" spans="1:10" ht="15" customHeight="1" x14ac:dyDescent="0.25">
      <c r="A6" s="36" t="s">
        <v>26</v>
      </c>
      <c r="B6" s="34" t="s">
        <v>89</v>
      </c>
      <c r="C6" s="30">
        <v>1</v>
      </c>
      <c r="D6" s="35"/>
      <c r="E6" s="30">
        <v>82</v>
      </c>
      <c r="F6" s="35">
        <f t="shared" si="0"/>
        <v>6150</v>
      </c>
      <c r="G6" s="35"/>
      <c r="H6" s="35">
        <f>H5</f>
        <v>699.83333333333337</v>
      </c>
      <c r="I6" s="35">
        <f t="shared" si="1"/>
        <v>967.125</v>
      </c>
      <c r="J6" s="30"/>
    </row>
    <row r="7" spans="1:10" ht="15" customHeight="1" x14ac:dyDescent="0.25">
      <c r="A7" s="30" t="s">
        <v>166</v>
      </c>
      <c r="B7" s="34" t="s">
        <v>236</v>
      </c>
      <c r="C7" s="30">
        <v>1</v>
      </c>
      <c r="D7" s="35"/>
      <c r="E7" s="30">
        <v>44</v>
      </c>
      <c r="F7" s="35">
        <f t="shared" si="0"/>
        <v>3300</v>
      </c>
      <c r="G7" s="35"/>
      <c r="H7" s="35">
        <f>H6</f>
        <v>699.83333333333337</v>
      </c>
      <c r="I7" s="35">
        <f t="shared" si="1"/>
        <v>-1882.8749999999995</v>
      </c>
      <c r="J7" s="30"/>
    </row>
    <row r="8" spans="1:10" ht="15" customHeight="1" x14ac:dyDescent="0.25">
      <c r="A8" s="37" t="s">
        <v>307</v>
      </c>
      <c r="B8" s="34" t="s">
        <v>110</v>
      </c>
      <c r="C8" s="30">
        <v>1</v>
      </c>
      <c r="D8" s="35"/>
      <c r="E8" s="30">
        <v>53</v>
      </c>
      <c r="F8" s="35">
        <f t="shared" si="0"/>
        <v>3975</v>
      </c>
      <c r="G8" s="35"/>
      <c r="H8" s="35">
        <f>H7</f>
        <v>699.83333333333337</v>
      </c>
      <c r="I8" s="35">
        <f t="shared" si="1"/>
        <v>-1207.875</v>
      </c>
      <c r="J8" s="30"/>
    </row>
    <row r="9" spans="1:10" ht="15" customHeight="1" x14ac:dyDescent="0.25">
      <c r="A9" s="36" t="s">
        <v>24</v>
      </c>
      <c r="B9" s="34" t="s">
        <v>142</v>
      </c>
      <c r="C9" s="30">
        <v>1</v>
      </c>
      <c r="D9" s="35"/>
      <c r="E9" s="30">
        <v>45</v>
      </c>
      <c r="F9" s="35">
        <f t="shared" si="0"/>
        <v>3375</v>
      </c>
      <c r="G9" s="35"/>
      <c r="H9" s="35">
        <f>H8</f>
        <v>699.83333333333337</v>
      </c>
      <c r="I9" s="35">
        <f t="shared" si="1"/>
        <v>-1807.8749999999995</v>
      </c>
      <c r="J9" s="30"/>
    </row>
    <row r="10" spans="1:10" ht="15" customHeight="1" x14ac:dyDescent="0.25">
      <c r="A10" s="17" t="s">
        <v>198</v>
      </c>
      <c r="B10" s="16" t="s">
        <v>96</v>
      </c>
      <c r="C10" s="17">
        <v>2</v>
      </c>
      <c r="D10" s="18">
        <v>9000</v>
      </c>
      <c r="E10" s="17"/>
      <c r="F10" s="18">
        <f t="shared" si="0"/>
        <v>9000</v>
      </c>
      <c r="G10" s="18">
        <v>1301</v>
      </c>
      <c r="H10" s="18">
        <f>G10/6</f>
        <v>216.83333333333334</v>
      </c>
      <c r="I10" s="18">
        <f t="shared" si="1"/>
        <v>3334.1250000000009</v>
      </c>
      <c r="J10" s="17"/>
    </row>
    <row r="11" spans="1:10" ht="15" customHeight="1" x14ac:dyDescent="0.25">
      <c r="A11" s="30" t="s">
        <v>303</v>
      </c>
      <c r="B11" s="34">
        <v>1853</v>
      </c>
      <c r="C11" s="30">
        <v>2</v>
      </c>
      <c r="D11" s="35"/>
      <c r="E11" s="30">
        <v>30</v>
      </c>
      <c r="F11" s="35">
        <f t="shared" si="0"/>
        <v>2250</v>
      </c>
      <c r="G11" s="35"/>
      <c r="H11" s="35">
        <f>H10</f>
        <v>216.83333333333334</v>
      </c>
      <c r="I11" s="35">
        <f t="shared" si="1"/>
        <v>-3415.8749999999995</v>
      </c>
      <c r="J11" s="30"/>
    </row>
    <row r="12" spans="1:10" ht="15" customHeight="1" x14ac:dyDescent="0.25">
      <c r="A12" s="30" t="s">
        <v>34</v>
      </c>
      <c r="B12" s="34" t="s">
        <v>253</v>
      </c>
      <c r="C12" s="30">
        <v>2</v>
      </c>
      <c r="D12" s="35"/>
      <c r="E12" s="30">
        <v>20</v>
      </c>
      <c r="F12" s="35">
        <f t="shared" si="0"/>
        <v>1500</v>
      </c>
      <c r="G12" s="35"/>
      <c r="H12" s="35">
        <f>H11</f>
        <v>216.83333333333334</v>
      </c>
      <c r="I12" s="35">
        <f t="shared" si="1"/>
        <v>-4165.875</v>
      </c>
      <c r="J12" s="30"/>
    </row>
    <row r="13" spans="1:10" ht="15" customHeight="1" x14ac:dyDescent="0.25">
      <c r="A13" s="37" t="s">
        <v>175</v>
      </c>
      <c r="B13" s="34" t="s">
        <v>127</v>
      </c>
      <c r="C13" s="30">
        <v>2</v>
      </c>
      <c r="D13" s="35"/>
      <c r="E13" s="30">
        <v>108</v>
      </c>
      <c r="F13" s="35">
        <f t="shared" si="0"/>
        <v>8100</v>
      </c>
      <c r="G13" s="35"/>
      <c r="H13" s="35">
        <f>H12</f>
        <v>216.83333333333334</v>
      </c>
      <c r="I13" s="35">
        <f t="shared" si="1"/>
        <v>2434.1250000000009</v>
      </c>
      <c r="J13" s="30"/>
    </row>
    <row r="14" spans="1:10" ht="15" customHeight="1" x14ac:dyDescent="0.25">
      <c r="A14" s="30" t="s">
        <v>161</v>
      </c>
      <c r="B14" s="34" t="s">
        <v>232</v>
      </c>
      <c r="C14" s="30">
        <v>2</v>
      </c>
      <c r="D14" s="35"/>
      <c r="E14" s="30">
        <v>234</v>
      </c>
      <c r="F14" s="35">
        <f>(E14*150)+D14</f>
        <v>35100</v>
      </c>
      <c r="G14" s="35"/>
      <c r="H14" s="35">
        <f>H13</f>
        <v>216.83333333333334</v>
      </c>
      <c r="I14" s="35">
        <f t="shared" si="1"/>
        <v>29434.125000000004</v>
      </c>
      <c r="J14" s="30"/>
    </row>
    <row r="15" spans="1:10" ht="15" customHeight="1" x14ac:dyDescent="0.25">
      <c r="A15" s="36" t="s">
        <v>212</v>
      </c>
      <c r="B15" s="34" t="s">
        <v>112</v>
      </c>
      <c r="C15" s="30">
        <v>2</v>
      </c>
      <c r="D15" s="35"/>
      <c r="E15" s="30">
        <v>111</v>
      </c>
      <c r="F15" s="35">
        <f t="shared" si="0"/>
        <v>8325</v>
      </c>
      <c r="G15" s="35"/>
      <c r="H15" s="35">
        <f>H14</f>
        <v>216.83333333333334</v>
      </c>
      <c r="I15" s="35">
        <f t="shared" si="1"/>
        <v>2659.1250000000009</v>
      </c>
      <c r="J15" s="30"/>
    </row>
    <row r="16" spans="1:10" ht="15" customHeight="1" x14ac:dyDescent="0.25">
      <c r="A16" s="21" t="s">
        <v>14</v>
      </c>
      <c r="B16" s="16" t="s">
        <v>228</v>
      </c>
      <c r="C16" s="17">
        <v>3</v>
      </c>
      <c r="D16" s="18">
        <v>9000</v>
      </c>
      <c r="E16" s="17"/>
      <c r="F16" s="18">
        <f t="shared" si="0"/>
        <v>9000</v>
      </c>
      <c r="G16" s="18">
        <v>498</v>
      </c>
      <c r="H16" s="18">
        <f>G16/6</f>
        <v>83</v>
      </c>
      <c r="I16" s="18">
        <f t="shared" si="1"/>
        <v>3200.291666666667</v>
      </c>
      <c r="J16" s="17"/>
    </row>
    <row r="17" spans="1:10" x14ac:dyDescent="0.25">
      <c r="A17" s="36" t="s">
        <v>152</v>
      </c>
      <c r="B17" s="34" t="s">
        <v>227</v>
      </c>
      <c r="C17" s="30">
        <v>3</v>
      </c>
      <c r="D17" s="35"/>
      <c r="E17" s="30">
        <v>180</v>
      </c>
      <c r="F17" s="35">
        <f t="shared" si="0"/>
        <v>13500</v>
      </c>
      <c r="G17" s="35"/>
      <c r="H17" s="35">
        <f>H16</f>
        <v>83</v>
      </c>
      <c r="I17" s="35">
        <f t="shared" si="1"/>
        <v>7700.291666666667</v>
      </c>
      <c r="J17" s="30"/>
    </row>
    <row r="18" spans="1:10" ht="15" customHeight="1" x14ac:dyDescent="0.25">
      <c r="A18" s="36" t="s">
        <v>153</v>
      </c>
      <c r="B18" s="34" t="s">
        <v>137</v>
      </c>
      <c r="C18" s="30">
        <v>3</v>
      </c>
      <c r="D18" s="35"/>
      <c r="E18" s="30">
        <v>40</v>
      </c>
      <c r="F18" s="35">
        <f t="shared" si="0"/>
        <v>3000</v>
      </c>
      <c r="G18" s="35"/>
      <c r="H18" s="35">
        <f>H17</f>
        <v>83</v>
      </c>
      <c r="I18" s="35">
        <f t="shared" si="1"/>
        <v>-2799.708333333333</v>
      </c>
      <c r="J18" s="30"/>
    </row>
    <row r="19" spans="1:10" ht="15" customHeight="1" x14ac:dyDescent="0.25">
      <c r="A19" s="36" t="s">
        <v>292</v>
      </c>
      <c r="B19" s="34" t="s">
        <v>127</v>
      </c>
      <c r="C19" s="30">
        <v>3</v>
      </c>
      <c r="D19" s="35"/>
      <c r="E19" s="30">
        <v>102</v>
      </c>
      <c r="F19" s="35">
        <f t="shared" si="0"/>
        <v>7650</v>
      </c>
      <c r="G19" s="35"/>
      <c r="H19" s="35">
        <f>H18</f>
        <v>83</v>
      </c>
      <c r="I19" s="35">
        <f t="shared" si="1"/>
        <v>1850.291666666667</v>
      </c>
      <c r="J19" s="30"/>
    </row>
    <row r="20" spans="1:10" ht="15" customHeight="1" x14ac:dyDescent="0.25">
      <c r="A20" s="36" t="s">
        <v>298</v>
      </c>
      <c r="B20" s="34" t="s">
        <v>99</v>
      </c>
      <c r="C20" s="30">
        <v>3</v>
      </c>
      <c r="D20" s="35"/>
      <c r="E20" s="30">
        <v>11</v>
      </c>
      <c r="F20" s="35">
        <f t="shared" si="0"/>
        <v>825</v>
      </c>
      <c r="G20" s="35"/>
      <c r="H20" s="35">
        <f>H19</f>
        <v>83</v>
      </c>
      <c r="I20" s="35">
        <f t="shared" si="1"/>
        <v>-4974.708333333333</v>
      </c>
      <c r="J20" s="30"/>
    </row>
    <row r="21" spans="1:10" ht="15" customHeight="1" x14ac:dyDescent="0.25">
      <c r="A21" s="38" t="s">
        <v>154</v>
      </c>
      <c r="B21" s="34" t="s">
        <v>229</v>
      </c>
      <c r="C21" s="30">
        <v>3</v>
      </c>
      <c r="D21" s="35"/>
      <c r="E21" s="30">
        <v>53</v>
      </c>
      <c r="F21" s="35">
        <f t="shared" si="0"/>
        <v>3975</v>
      </c>
      <c r="G21" s="35"/>
      <c r="H21" s="35">
        <f>H20</f>
        <v>83</v>
      </c>
      <c r="I21" s="35">
        <f t="shared" si="1"/>
        <v>-1824.708333333333</v>
      </c>
      <c r="J21" s="30"/>
    </row>
    <row r="22" spans="1:10" ht="15" customHeight="1" x14ac:dyDescent="0.25">
      <c r="A22" s="17" t="s">
        <v>28</v>
      </c>
      <c r="B22" s="16" t="s">
        <v>92</v>
      </c>
      <c r="C22" s="17">
        <v>4</v>
      </c>
      <c r="D22" s="18">
        <v>9000</v>
      </c>
      <c r="E22" s="17"/>
      <c r="F22" s="18">
        <f t="shared" si="0"/>
        <v>9000</v>
      </c>
      <c r="G22" s="18">
        <v>4264</v>
      </c>
      <c r="H22" s="18">
        <f>G22/6</f>
        <v>710.66666666666663</v>
      </c>
      <c r="I22" s="18">
        <f t="shared" si="1"/>
        <v>3827.958333333333</v>
      </c>
      <c r="J22" s="17"/>
    </row>
    <row r="23" spans="1:10" ht="15" customHeight="1" x14ac:dyDescent="0.25">
      <c r="A23" s="36" t="s">
        <v>304</v>
      </c>
      <c r="B23" s="34">
        <v>11309</v>
      </c>
      <c r="C23" s="30">
        <v>4</v>
      </c>
      <c r="D23" s="35"/>
      <c r="E23" s="30">
        <v>56</v>
      </c>
      <c r="F23" s="35">
        <f t="shared" si="0"/>
        <v>4200</v>
      </c>
      <c r="G23" s="35"/>
      <c r="H23" s="35">
        <f>H22</f>
        <v>710.66666666666663</v>
      </c>
      <c r="I23" s="35">
        <f t="shared" si="1"/>
        <v>-972.04166666666606</v>
      </c>
      <c r="J23" s="30"/>
    </row>
    <row r="24" spans="1:10" ht="15" customHeight="1" x14ac:dyDescent="0.25">
      <c r="A24" s="36" t="s">
        <v>250</v>
      </c>
      <c r="B24" s="34">
        <v>1247</v>
      </c>
      <c r="C24" s="30">
        <v>4</v>
      </c>
      <c r="D24" s="35"/>
      <c r="E24" s="30">
        <v>36</v>
      </c>
      <c r="F24" s="35">
        <f t="shared" si="0"/>
        <v>2700</v>
      </c>
      <c r="G24" s="35"/>
      <c r="H24" s="35">
        <f>H23</f>
        <v>710.66666666666663</v>
      </c>
      <c r="I24" s="35">
        <f t="shared" si="1"/>
        <v>-2472.0416666666665</v>
      </c>
      <c r="J24" s="30"/>
    </row>
    <row r="25" spans="1:10" ht="15" customHeight="1" x14ac:dyDescent="0.25">
      <c r="A25" s="36" t="s">
        <v>311</v>
      </c>
      <c r="B25" s="34" t="s">
        <v>125</v>
      </c>
      <c r="C25" s="30">
        <v>4</v>
      </c>
      <c r="D25" s="35"/>
      <c r="E25" s="30">
        <v>60</v>
      </c>
      <c r="F25" s="35">
        <f t="shared" si="0"/>
        <v>4500</v>
      </c>
      <c r="G25" s="35"/>
      <c r="H25" s="35">
        <f>H24</f>
        <v>710.66666666666663</v>
      </c>
      <c r="I25" s="35">
        <f t="shared" si="1"/>
        <v>-672.04166666666606</v>
      </c>
      <c r="J25" s="30"/>
    </row>
    <row r="26" spans="1:10" ht="15" customHeight="1" x14ac:dyDescent="0.25">
      <c r="A26" s="36" t="s">
        <v>211</v>
      </c>
      <c r="B26" s="34" t="s">
        <v>254</v>
      </c>
      <c r="C26" s="30">
        <v>4</v>
      </c>
      <c r="D26" s="35"/>
      <c r="E26" s="30">
        <v>18</v>
      </c>
      <c r="F26" s="35">
        <f t="shared" si="0"/>
        <v>1350</v>
      </c>
      <c r="G26" s="35"/>
      <c r="H26" s="35">
        <f>H25</f>
        <v>710.66666666666663</v>
      </c>
      <c r="I26" s="35">
        <f t="shared" si="1"/>
        <v>-3822.0416666666665</v>
      </c>
      <c r="J26" s="30"/>
    </row>
    <row r="27" spans="1:10" ht="15" customHeight="1" x14ac:dyDescent="0.25">
      <c r="A27" s="37" t="s">
        <v>41</v>
      </c>
      <c r="B27" s="34" t="s">
        <v>118</v>
      </c>
      <c r="C27" s="30">
        <v>4</v>
      </c>
      <c r="D27" s="35"/>
      <c r="E27" s="30">
        <v>110</v>
      </c>
      <c r="F27" s="35">
        <f t="shared" si="0"/>
        <v>8250</v>
      </c>
      <c r="G27" s="35"/>
      <c r="H27" s="35">
        <f>H26</f>
        <v>710.66666666666663</v>
      </c>
      <c r="I27" s="35">
        <f t="shared" si="1"/>
        <v>3077.958333333333</v>
      </c>
      <c r="J27" s="30"/>
    </row>
    <row r="28" spans="1:10" ht="15" customHeight="1" x14ac:dyDescent="0.25">
      <c r="A28" s="17" t="s">
        <v>64</v>
      </c>
      <c r="B28" s="16">
        <v>2767</v>
      </c>
      <c r="C28" s="17">
        <v>5</v>
      </c>
      <c r="D28" s="18">
        <v>9000</v>
      </c>
      <c r="E28" s="17"/>
      <c r="F28" s="18">
        <f t="shared" si="0"/>
        <v>9000</v>
      </c>
      <c r="G28" s="18">
        <v>730</v>
      </c>
      <c r="H28" s="18">
        <f>G28/6</f>
        <v>121.66666666666667</v>
      </c>
      <c r="I28" s="18">
        <f t="shared" si="1"/>
        <v>3238.958333333333</v>
      </c>
      <c r="J28" s="17"/>
    </row>
    <row r="29" spans="1:10" ht="15" customHeight="1" x14ac:dyDescent="0.25">
      <c r="A29" s="36" t="s">
        <v>203</v>
      </c>
      <c r="B29" s="34" t="s">
        <v>267</v>
      </c>
      <c r="C29" s="30">
        <v>5</v>
      </c>
      <c r="D29" s="35"/>
      <c r="E29" s="30">
        <v>46</v>
      </c>
      <c r="F29" s="35">
        <f t="shared" si="0"/>
        <v>3450</v>
      </c>
      <c r="G29" s="35"/>
      <c r="H29" s="35">
        <f>H28</f>
        <v>121.66666666666667</v>
      </c>
      <c r="I29" s="35">
        <f t="shared" si="1"/>
        <v>-2311.0416666666665</v>
      </c>
      <c r="J29" s="30"/>
    </row>
    <row r="30" spans="1:10" ht="15" customHeight="1" x14ac:dyDescent="0.25">
      <c r="A30" s="36" t="s">
        <v>293</v>
      </c>
      <c r="B30" s="34" t="s">
        <v>112</v>
      </c>
      <c r="C30" s="30">
        <v>5</v>
      </c>
      <c r="D30" s="35"/>
      <c r="E30" s="30">
        <v>100</v>
      </c>
      <c r="F30" s="35">
        <f t="shared" si="0"/>
        <v>7500</v>
      </c>
      <c r="G30" s="35"/>
      <c r="H30" s="35">
        <f>H29</f>
        <v>121.66666666666667</v>
      </c>
      <c r="I30" s="35">
        <f t="shared" si="1"/>
        <v>1738.9583333333339</v>
      </c>
      <c r="J30" s="30"/>
    </row>
    <row r="31" spans="1:10" ht="15" customHeight="1" x14ac:dyDescent="0.25">
      <c r="A31" s="36" t="s">
        <v>165</v>
      </c>
      <c r="B31" s="34" t="s">
        <v>234</v>
      </c>
      <c r="C31" s="30">
        <v>5</v>
      </c>
      <c r="D31" s="35"/>
      <c r="E31" s="30">
        <v>7</v>
      </c>
      <c r="F31" s="35">
        <f t="shared" si="0"/>
        <v>525</v>
      </c>
      <c r="G31" s="35"/>
      <c r="H31" s="35">
        <f>H30</f>
        <v>121.66666666666667</v>
      </c>
      <c r="I31" s="35">
        <f t="shared" si="1"/>
        <v>-5236.0416666666661</v>
      </c>
      <c r="J31" s="30"/>
    </row>
    <row r="32" spans="1:10" ht="15" customHeight="1" x14ac:dyDescent="0.25">
      <c r="A32" s="36" t="s">
        <v>19</v>
      </c>
      <c r="B32" s="34" t="s">
        <v>94</v>
      </c>
      <c r="C32" s="30">
        <v>5</v>
      </c>
      <c r="D32" s="35"/>
      <c r="E32" s="30">
        <v>22</v>
      </c>
      <c r="F32" s="35">
        <f t="shared" si="0"/>
        <v>1650</v>
      </c>
      <c r="G32" s="35"/>
      <c r="H32" s="35">
        <f>H31</f>
        <v>121.66666666666667</v>
      </c>
      <c r="I32" s="35">
        <f t="shared" si="1"/>
        <v>-4111.0416666666661</v>
      </c>
      <c r="J32" s="30"/>
    </row>
    <row r="33" spans="1:10" ht="15" customHeight="1" x14ac:dyDescent="0.25">
      <c r="A33" s="36" t="s">
        <v>192</v>
      </c>
      <c r="B33" s="34" t="s">
        <v>143</v>
      </c>
      <c r="C33" s="30">
        <v>5</v>
      </c>
      <c r="D33" s="35"/>
      <c r="E33" s="30">
        <v>98</v>
      </c>
      <c r="F33" s="35">
        <f t="shared" si="0"/>
        <v>7350</v>
      </c>
      <c r="G33" s="35"/>
      <c r="H33" s="35">
        <f>H32</f>
        <v>121.66666666666667</v>
      </c>
      <c r="I33" s="35">
        <f t="shared" si="1"/>
        <v>1588.9583333333339</v>
      </c>
      <c r="J33" s="30"/>
    </row>
    <row r="34" spans="1:10" ht="15" customHeight="1" x14ac:dyDescent="0.25">
      <c r="A34" s="21" t="s">
        <v>18</v>
      </c>
      <c r="B34" s="16" t="s">
        <v>98</v>
      </c>
      <c r="C34" s="17">
        <v>6</v>
      </c>
      <c r="D34" s="18">
        <v>9000</v>
      </c>
      <c r="E34" s="17"/>
      <c r="F34" s="18">
        <f t="shared" si="0"/>
        <v>9000</v>
      </c>
      <c r="G34" s="18">
        <v>3047</v>
      </c>
      <c r="H34" s="18">
        <f>G34/6</f>
        <v>507.83333333333331</v>
      </c>
      <c r="I34" s="18">
        <f t="shared" si="1"/>
        <v>3625.1250000000009</v>
      </c>
      <c r="J34" s="17"/>
    </row>
    <row r="35" spans="1:10" ht="15" customHeight="1" x14ac:dyDescent="0.25">
      <c r="A35" s="36" t="s">
        <v>300</v>
      </c>
      <c r="B35" s="34">
        <v>2287</v>
      </c>
      <c r="C35" s="30">
        <v>6</v>
      </c>
      <c r="D35" s="35"/>
      <c r="E35" s="30">
        <v>60</v>
      </c>
      <c r="F35" s="35">
        <f t="shared" si="0"/>
        <v>4500</v>
      </c>
      <c r="G35" s="35"/>
      <c r="H35" s="35">
        <f>H34</f>
        <v>507.83333333333331</v>
      </c>
      <c r="I35" s="35">
        <f t="shared" si="1"/>
        <v>-874.875</v>
      </c>
      <c r="J35" s="30"/>
    </row>
    <row r="36" spans="1:10" ht="15" customHeight="1" x14ac:dyDescent="0.25">
      <c r="A36" s="36" t="s">
        <v>183</v>
      </c>
      <c r="B36" s="34" t="s">
        <v>133</v>
      </c>
      <c r="C36" s="30">
        <v>6</v>
      </c>
      <c r="D36" s="35"/>
      <c r="E36" s="30">
        <v>66</v>
      </c>
      <c r="F36" s="35">
        <f t="shared" ref="F36:F67" si="2">(E36*75)+D36</f>
        <v>4950</v>
      </c>
      <c r="G36" s="35"/>
      <c r="H36" s="35">
        <f>H35</f>
        <v>507.83333333333331</v>
      </c>
      <c r="I36" s="35">
        <f t="shared" ref="I36:I67" si="3">F36+H36-$I$101</f>
        <v>-424.875</v>
      </c>
      <c r="J36" s="30"/>
    </row>
    <row r="37" spans="1:10" ht="15" customHeight="1" x14ac:dyDescent="0.25">
      <c r="A37" s="36" t="s">
        <v>314</v>
      </c>
      <c r="B37" s="34" t="s">
        <v>265</v>
      </c>
      <c r="C37" s="30">
        <v>6</v>
      </c>
      <c r="D37" s="35"/>
      <c r="E37" s="30">
        <v>35</v>
      </c>
      <c r="F37" s="35">
        <f t="shared" si="2"/>
        <v>2625</v>
      </c>
      <c r="G37" s="35"/>
      <c r="H37" s="35">
        <f>H36</f>
        <v>507.83333333333331</v>
      </c>
      <c r="I37" s="35">
        <f t="shared" si="3"/>
        <v>-2749.8749999999995</v>
      </c>
      <c r="J37" s="30"/>
    </row>
    <row r="38" spans="1:10" ht="15" customHeight="1" x14ac:dyDescent="0.25">
      <c r="A38" s="36" t="s">
        <v>220</v>
      </c>
      <c r="B38" s="34" t="s">
        <v>123</v>
      </c>
      <c r="C38" s="30">
        <v>6</v>
      </c>
      <c r="D38" s="35"/>
      <c r="E38" s="30">
        <v>83</v>
      </c>
      <c r="F38" s="35">
        <f t="shared" si="2"/>
        <v>6225</v>
      </c>
      <c r="G38" s="35"/>
      <c r="H38" s="35">
        <f>H37</f>
        <v>507.83333333333331</v>
      </c>
      <c r="I38" s="35">
        <f t="shared" si="3"/>
        <v>850.125</v>
      </c>
      <c r="J38" s="30"/>
    </row>
    <row r="39" spans="1:10" ht="15" customHeight="1" x14ac:dyDescent="0.25">
      <c r="A39" s="36" t="s">
        <v>193</v>
      </c>
      <c r="B39" s="34" t="s">
        <v>134</v>
      </c>
      <c r="C39" s="30">
        <v>6</v>
      </c>
      <c r="D39" s="35"/>
      <c r="E39" s="30">
        <v>76</v>
      </c>
      <c r="F39" s="35">
        <f t="shared" si="2"/>
        <v>5700</v>
      </c>
      <c r="G39" s="35"/>
      <c r="H39" s="35">
        <f>H38</f>
        <v>507.83333333333331</v>
      </c>
      <c r="I39" s="35">
        <f t="shared" si="3"/>
        <v>325.125</v>
      </c>
      <c r="J39" s="30"/>
    </row>
    <row r="40" spans="1:10" ht="15" customHeight="1" x14ac:dyDescent="0.25">
      <c r="A40" s="21" t="s">
        <v>301</v>
      </c>
      <c r="B40" s="16">
        <v>20822</v>
      </c>
      <c r="C40" s="17">
        <v>7</v>
      </c>
      <c r="D40" s="18">
        <v>9000</v>
      </c>
      <c r="E40" s="17"/>
      <c r="F40" s="18">
        <f t="shared" si="2"/>
        <v>9000</v>
      </c>
      <c r="G40" s="18">
        <v>940</v>
      </c>
      <c r="H40" s="18">
        <f>G40/6</f>
        <v>156.66666666666666</v>
      </c>
      <c r="I40" s="18">
        <f t="shared" si="3"/>
        <v>3273.958333333333</v>
      </c>
      <c r="J40" s="17"/>
    </row>
    <row r="41" spans="1:10" ht="15" customHeight="1" x14ac:dyDescent="0.25">
      <c r="A41" s="36" t="s">
        <v>33</v>
      </c>
      <c r="B41" s="34" t="s">
        <v>109</v>
      </c>
      <c r="C41" s="30">
        <v>7</v>
      </c>
      <c r="D41" s="35"/>
      <c r="E41" s="30">
        <v>21</v>
      </c>
      <c r="F41" s="35">
        <f t="shared" si="2"/>
        <v>1575</v>
      </c>
      <c r="G41" s="35"/>
      <c r="H41" s="35">
        <f>H40</f>
        <v>156.66666666666666</v>
      </c>
      <c r="I41" s="35">
        <f t="shared" si="3"/>
        <v>-4151.0416666666661</v>
      </c>
      <c r="J41" s="30"/>
    </row>
    <row r="42" spans="1:10" ht="15" customHeight="1" x14ac:dyDescent="0.25">
      <c r="A42" s="36" t="s">
        <v>173</v>
      </c>
      <c r="B42" s="34" t="s">
        <v>133</v>
      </c>
      <c r="C42" s="30">
        <v>7</v>
      </c>
      <c r="D42" s="35"/>
      <c r="E42" s="30">
        <v>94</v>
      </c>
      <c r="F42" s="35">
        <f t="shared" si="2"/>
        <v>7050</v>
      </c>
      <c r="G42" s="35"/>
      <c r="H42" s="35">
        <f>H41</f>
        <v>156.66666666666666</v>
      </c>
      <c r="I42" s="35">
        <f t="shared" si="3"/>
        <v>1323.9583333333339</v>
      </c>
      <c r="J42" s="30"/>
    </row>
    <row r="43" spans="1:10" ht="15" customHeight="1" x14ac:dyDescent="0.25">
      <c r="A43" s="30" t="s">
        <v>67</v>
      </c>
      <c r="B43" s="34" t="s">
        <v>108</v>
      </c>
      <c r="C43" s="30">
        <v>7</v>
      </c>
      <c r="D43" s="35"/>
      <c r="E43" s="30">
        <v>9</v>
      </c>
      <c r="F43" s="35">
        <f t="shared" si="2"/>
        <v>675</v>
      </c>
      <c r="G43" s="35"/>
      <c r="H43" s="35">
        <f>H42</f>
        <v>156.66666666666666</v>
      </c>
      <c r="I43" s="35">
        <f t="shared" si="3"/>
        <v>-5051.0416666666661</v>
      </c>
      <c r="J43" s="30"/>
    </row>
    <row r="44" spans="1:10" ht="15" customHeight="1" x14ac:dyDescent="0.25">
      <c r="A44" s="36" t="s">
        <v>223</v>
      </c>
      <c r="B44" s="34" t="s">
        <v>269</v>
      </c>
      <c r="C44" s="30">
        <v>7</v>
      </c>
      <c r="D44" s="35"/>
      <c r="E44" s="30">
        <v>131</v>
      </c>
      <c r="F44" s="35">
        <f t="shared" si="2"/>
        <v>9825</v>
      </c>
      <c r="G44" s="35"/>
      <c r="H44" s="35">
        <f>H43</f>
        <v>156.66666666666666</v>
      </c>
      <c r="I44" s="35">
        <f t="shared" si="3"/>
        <v>4098.958333333333</v>
      </c>
      <c r="J44" s="30"/>
    </row>
    <row r="45" spans="1:10" ht="15" customHeight="1" x14ac:dyDescent="0.25">
      <c r="A45" s="36" t="s">
        <v>297</v>
      </c>
      <c r="B45" s="34">
        <v>11560</v>
      </c>
      <c r="C45" s="30">
        <v>7</v>
      </c>
      <c r="D45" s="35"/>
      <c r="E45" s="30">
        <v>80</v>
      </c>
      <c r="F45" s="35">
        <f t="shared" si="2"/>
        <v>6000</v>
      </c>
      <c r="G45" s="35"/>
      <c r="H45" s="35">
        <f>H44</f>
        <v>156.66666666666666</v>
      </c>
      <c r="I45" s="35">
        <f t="shared" si="3"/>
        <v>273.95833333333394</v>
      </c>
      <c r="J45" s="30"/>
    </row>
    <row r="46" spans="1:10" ht="15" customHeight="1" x14ac:dyDescent="0.25">
      <c r="A46" s="21" t="s">
        <v>313</v>
      </c>
      <c r="B46" s="16" t="s">
        <v>110</v>
      </c>
      <c r="C46" s="17">
        <v>8</v>
      </c>
      <c r="D46" s="18">
        <v>9000</v>
      </c>
      <c r="E46" s="17"/>
      <c r="F46" s="18">
        <f t="shared" si="2"/>
        <v>9000</v>
      </c>
      <c r="G46" s="18">
        <v>1738</v>
      </c>
      <c r="H46" s="18">
        <f>G46/6</f>
        <v>289.66666666666669</v>
      </c>
      <c r="I46" s="18">
        <f t="shared" si="3"/>
        <v>3406.958333333333</v>
      </c>
      <c r="J46" s="17"/>
    </row>
    <row r="47" spans="1:10" ht="15" customHeight="1" x14ac:dyDescent="0.25">
      <c r="A47" s="36" t="s">
        <v>159</v>
      </c>
      <c r="B47" s="34" t="s">
        <v>91</v>
      </c>
      <c r="C47" s="30">
        <v>8</v>
      </c>
      <c r="D47" s="35"/>
      <c r="E47" s="30">
        <v>48</v>
      </c>
      <c r="F47" s="35">
        <f t="shared" si="2"/>
        <v>3600</v>
      </c>
      <c r="G47" s="35"/>
      <c r="H47" s="35">
        <f>H46</f>
        <v>289.66666666666669</v>
      </c>
      <c r="I47" s="35">
        <f t="shared" si="3"/>
        <v>-1993.0416666666665</v>
      </c>
      <c r="J47" s="30"/>
    </row>
    <row r="48" spans="1:10" ht="15" customHeight="1" x14ac:dyDescent="0.25">
      <c r="A48" s="36" t="s">
        <v>169</v>
      </c>
      <c r="B48" s="34" t="s">
        <v>131</v>
      </c>
      <c r="C48" s="30">
        <v>8</v>
      </c>
      <c r="D48" s="35"/>
      <c r="E48" s="30">
        <v>32</v>
      </c>
      <c r="F48" s="35">
        <f t="shared" si="2"/>
        <v>2400</v>
      </c>
      <c r="G48" s="35"/>
      <c r="H48" s="35">
        <f>H47</f>
        <v>289.66666666666669</v>
      </c>
      <c r="I48" s="35">
        <f t="shared" si="3"/>
        <v>-3193.0416666666665</v>
      </c>
      <c r="J48" s="30"/>
    </row>
    <row r="49" spans="1:10" ht="15" customHeight="1" x14ac:dyDescent="0.25">
      <c r="A49" s="36" t="s">
        <v>177</v>
      </c>
      <c r="B49" s="34" t="s">
        <v>124</v>
      </c>
      <c r="C49" s="30">
        <v>8</v>
      </c>
      <c r="D49" s="35"/>
      <c r="E49" s="30">
        <v>74</v>
      </c>
      <c r="F49" s="35">
        <f t="shared" si="2"/>
        <v>5550</v>
      </c>
      <c r="G49" s="35"/>
      <c r="H49" s="35">
        <f>H48</f>
        <v>289.66666666666669</v>
      </c>
      <c r="I49" s="35">
        <f t="shared" si="3"/>
        <v>-43.04166666666606</v>
      </c>
      <c r="J49" s="30"/>
    </row>
    <row r="50" spans="1:10" ht="15" customHeight="1" x14ac:dyDescent="0.25">
      <c r="A50" s="36" t="s">
        <v>299</v>
      </c>
      <c r="B50" s="34" t="s">
        <v>99</v>
      </c>
      <c r="C50" s="30">
        <v>8</v>
      </c>
      <c r="D50" s="35"/>
      <c r="E50" s="30">
        <v>69</v>
      </c>
      <c r="F50" s="35">
        <f t="shared" si="2"/>
        <v>5175</v>
      </c>
      <c r="G50" s="35"/>
      <c r="H50" s="35">
        <f>H49</f>
        <v>289.66666666666669</v>
      </c>
      <c r="I50" s="35">
        <f t="shared" si="3"/>
        <v>-418.04166666666606</v>
      </c>
      <c r="J50" s="30"/>
    </row>
    <row r="51" spans="1:10" ht="15" customHeight="1" x14ac:dyDescent="0.25">
      <c r="A51" s="36" t="s">
        <v>305</v>
      </c>
      <c r="B51" s="34" t="s">
        <v>104</v>
      </c>
      <c r="C51" s="30">
        <v>8</v>
      </c>
      <c r="D51" s="35"/>
      <c r="E51" s="30">
        <v>32</v>
      </c>
      <c r="F51" s="35">
        <f t="shared" si="2"/>
        <v>2400</v>
      </c>
      <c r="G51" s="35"/>
      <c r="H51" s="35">
        <f>H50</f>
        <v>289.66666666666669</v>
      </c>
      <c r="I51" s="35">
        <f t="shared" si="3"/>
        <v>-3193.0416666666665</v>
      </c>
      <c r="J51" s="30"/>
    </row>
    <row r="52" spans="1:10" ht="15" customHeight="1" x14ac:dyDescent="0.25">
      <c r="A52" s="21" t="s">
        <v>31</v>
      </c>
      <c r="B52" s="16" t="s">
        <v>117</v>
      </c>
      <c r="C52" s="17">
        <v>9</v>
      </c>
      <c r="D52" s="18">
        <v>9000</v>
      </c>
      <c r="E52" s="17"/>
      <c r="F52" s="18">
        <f t="shared" si="2"/>
        <v>9000</v>
      </c>
      <c r="G52" s="18">
        <v>4904</v>
      </c>
      <c r="H52" s="18">
        <f>G52/6</f>
        <v>817.33333333333337</v>
      </c>
      <c r="I52" s="18">
        <f t="shared" si="3"/>
        <v>3934.6250000000009</v>
      </c>
      <c r="J52" s="17"/>
    </row>
    <row r="53" spans="1:10" ht="15" customHeight="1" x14ac:dyDescent="0.25">
      <c r="A53" s="30" t="s">
        <v>317</v>
      </c>
      <c r="B53" s="34" t="s">
        <v>102</v>
      </c>
      <c r="C53" s="30">
        <v>9</v>
      </c>
      <c r="D53" s="35"/>
      <c r="E53" s="30">
        <v>70</v>
      </c>
      <c r="F53" s="35">
        <f t="shared" si="2"/>
        <v>5250</v>
      </c>
      <c r="G53" s="35"/>
      <c r="H53" s="35">
        <f>H52</f>
        <v>817.33333333333337</v>
      </c>
      <c r="I53" s="35">
        <f t="shared" si="3"/>
        <v>184.625</v>
      </c>
      <c r="J53" s="30"/>
    </row>
    <row r="54" spans="1:10" ht="15" customHeight="1" x14ac:dyDescent="0.25">
      <c r="A54" s="36" t="s">
        <v>155</v>
      </c>
      <c r="B54" s="34">
        <v>1772</v>
      </c>
      <c r="C54" s="30">
        <v>9</v>
      </c>
      <c r="D54" s="35"/>
      <c r="E54" s="30">
        <v>48</v>
      </c>
      <c r="F54" s="35">
        <f t="shared" si="2"/>
        <v>3600</v>
      </c>
      <c r="G54" s="35"/>
      <c r="H54" s="35">
        <f>H53</f>
        <v>817.33333333333337</v>
      </c>
      <c r="I54" s="35">
        <f t="shared" si="3"/>
        <v>-1465.375</v>
      </c>
      <c r="J54" s="30"/>
    </row>
    <row r="55" spans="1:10" ht="15" customHeight="1" x14ac:dyDescent="0.25">
      <c r="A55" s="36" t="s">
        <v>184</v>
      </c>
      <c r="B55" s="34" t="s">
        <v>127</v>
      </c>
      <c r="C55" s="30">
        <v>9</v>
      </c>
      <c r="D55" s="35"/>
      <c r="E55" s="30">
        <v>35</v>
      </c>
      <c r="F55" s="35">
        <f t="shared" si="2"/>
        <v>2625</v>
      </c>
      <c r="G55" s="35"/>
      <c r="H55" s="35">
        <f>H54</f>
        <v>817.33333333333337</v>
      </c>
      <c r="I55" s="35">
        <f t="shared" si="3"/>
        <v>-2440.3749999999995</v>
      </c>
      <c r="J55" s="30"/>
    </row>
    <row r="56" spans="1:10" ht="15" customHeight="1" x14ac:dyDescent="0.25">
      <c r="A56" s="36" t="s">
        <v>75</v>
      </c>
      <c r="B56" s="34" t="s">
        <v>124</v>
      </c>
      <c r="C56" s="30">
        <v>9</v>
      </c>
      <c r="D56" s="35"/>
      <c r="E56" s="30">
        <v>75</v>
      </c>
      <c r="F56" s="35">
        <f t="shared" si="2"/>
        <v>5625</v>
      </c>
      <c r="G56" s="35"/>
      <c r="H56" s="35">
        <f>H55</f>
        <v>817.33333333333337</v>
      </c>
      <c r="I56" s="35">
        <f t="shared" si="3"/>
        <v>559.625</v>
      </c>
      <c r="J56" s="30"/>
    </row>
    <row r="57" spans="1:10" ht="15" customHeight="1" x14ac:dyDescent="0.25">
      <c r="A57" s="36" t="s">
        <v>72</v>
      </c>
      <c r="B57" s="34">
        <v>31719</v>
      </c>
      <c r="C57" s="30">
        <v>9</v>
      </c>
      <c r="D57" s="35"/>
      <c r="E57" s="30">
        <v>67</v>
      </c>
      <c r="F57" s="35">
        <f t="shared" si="2"/>
        <v>5025</v>
      </c>
      <c r="G57" s="35"/>
      <c r="H57" s="35">
        <f>H52</f>
        <v>817.33333333333337</v>
      </c>
      <c r="I57" s="35">
        <f t="shared" si="3"/>
        <v>-40.375</v>
      </c>
      <c r="J57" s="30"/>
    </row>
    <row r="58" spans="1:10" ht="15" customHeight="1" x14ac:dyDescent="0.25">
      <c r="A58" s="21" t="s">
        <v>309</v>
      </c>
      <c r="B58" s="16" t="s">
        <v>134</v>
      </c>
      <c r="C58" s="17">
        <v>10</v>
      </c>
      <c r="D58" s="18">
        <v>9000</v>
      </c>
      <c r="E58" s="17"/>
      <c r="F58" s="18">
        <f t="shared" si="2"/>
        <v>9000</v>
      </c>
      <c r="G58" s="18">
        <v>689</v>
      </c>
      <c r="H58" s="18">
        <f>G58/6</f>
        <v>114.83333333333333</v>
      </c>
      <c r="I58" s="18">
        <f t="shared" si="3"/>
        <v>3232.1250000000009</v>
      </c>
      <c r="J58" s="17"/>
    </row>
    <row r="59" spans="1:10" ht="15" customHeight="1" x14ac:dyDescent="0.25">
      <c r="A59" s="30" t="s">
        <v>60</v>
      </c>
      <c r="B59" s="34">
        <v>40068</v>
      </c>
      <c r="C59" s="30">
        <v>10</v>
      </c>
      <c r="D59" s="35"/>
      <c r="E59" s="30">
        <v>96</v>
      </c>
      <c r="F59" s="35">
        <f t="shared" si="2"/>
        <v>7200</v>
      </c>
      <c r="G59" s="35"/>
      <c r="H59" s="35">
        <f>H58</f>
        <v>114.83333333333333</v>
      </c>
      <c r="I59" s="35">
        <f t="shared" si="3"/>
        <v>1432.125</v>
      </c>
      <c r="J59" s="30"/>
    </row>
    <row r="60" spans="1:10" ht="15" customHeight="1" x14ac:dyDescent="0.25">
      <c r="A60" s="36" t="s">
        <v>308</v>
      </c>
      <c r="B60" s="34" t="s">
        <v>120</v>
      </c>
      <c r="C60" s="30">
        <v>10</v>
      </c>
      <c r="D60" s="35"/>
      <c r="E60" s="30">
        <v>37</v>
      </c>
      <c r="F60" s="35">
        <f t="shared" si="2"/>
        <v>2775</v>
      </c>
      <c r="G60" s="35"/>
      <c r="H60" s="35">
        <f>H59</f>
        <v>114.83333333333333</v>
      </c>
      <c r="I60" s="35">
        <f>F60+H60-$I$101</f>
        <v>-2992.8749999999995</v>
      </c>
      <c r="J60" s="30"/>
    </row>
    <row r="61" spans="1:10" ht="15" customHeight="1" x14ac:dyDescent="0.25">
      <c r="A61" s="36" t="s">
        <v>196</v>
      </c>
      <c r="B61" s="34" t="s">
        <v>124</v>
      </c>
      <c r="C61" s="30">
        <v>10</v>
      </c>
      <c r="D61" s="35"/>
      <c r="E61" s="30">
        <v>62</v>
      </c>
      <c r="F61" s="35">
        <f t="shared" si="2"/>
        <v>4650</v>
      </c>
      <c r="G61" s="35"/>
      <c r="H61" s="35">
        <f>H60</f>
        <v>114.83333333333333</v>
      </c>
      <c r="I61" s="35">
        <f>F61+H61-$I$101</f>
        <v>-1117.875</v>
      </c>
      <c r="J61" s="30"/>
    </row>
    <row r="62" spans="1:10" ht="15" customHeight="1" x14ac:dyDescent="0.25">
      <c r="A62" s="36" t="s">
        <v>181</v>
      </c>
      <c r="B62" s="34" t="s">
        <v>242</v>
      </c>
      <c r="C62" s="30">
        <v>10</v>
      </c>
      <c r="D62" s="35"/>
      <c r="E62" s="30">
        <v>18</v>
      </c>
      <c r="F62" s="35">
        <f t="shared" si="2"/>
        <v>1350</v>
      </c>
      <c r="G62" s="35"/>
      <c r="H62" s="35">
        <f>H61</f>
        <v>114.83333333333333</v>
      </c>
      <c r="I62" s="35">
        <f t="shared" si="3"/>
        <v>-4417.875</v>
      </c>
      <c r="J62" s="30"/>
    </row>
    <row r="63" spans="1:10" ht="15" customHeight="1" x14ac:dyDescent="0.25">
      <c r="A63" s="36" t="s">
        <v>284</v>
      </c>
      <c r="B63" s="34" t="s">
        <v>107</v>
      </c>
      <c r="C63" s="30">
        <v>10</v>
      </c>
      <c r="D63" s="35"/>
      <c r="E63" s="30">
        <v>64</v>
      </c>
      <c r="F63" s="35">
        <f t="shared" si="2"/>
        <v>4800</v>
      </c>
      <c r="G63" s="35"/>
      <c r="H63" s="35">
        <f>H62</f>
        <v>114.83333333333333</v>
      </c>
      <c r="I63" s="35">
        <f t="shared" si="3"/>
        <v>-967.875</v>
      </c>
      <c r="J63" s="30"/>
    </row>
    <row r="64" spans="1:10" ht="15" customHeight="1" x14ac:dyDescent="0.25">
      <c r="A64" s="21" t="s">
        <v>210</v>
      </c>
      <c r="B64" s="16" t="s">
        <v>113</v>
      </c>
      <c r="C64" s="17">
        <v>11</v>
      </c>
      <c r="D64" s="18">
        <v>9000</v>
      </c>
      <c r="E64" s="17"/>
      <c r="F64" s="18">
        <f t="shared" si="2"/>
        <v>9000</v>
      </c>
      <c r="G64" s="18">
        <v>4319</v>
      </c>
      <c r="H64" s="18">
        <f>G64/6</f>
        <v>719.83333333333337</v>
      </c>
      <c r="I64" s="18">
        <f t="shared" si="3"/>
        <v>3837.1250000000009</v>
      </c>
      <c r="J64" s="17"/>
    </row>
    <row r="65" spans="1:10" ht="15" customHeight="1" x14ac:dyDescent="0.25">
      <c r="A65" s="36" t="s">
        <v>315</v>
      </c>
      <c r="B65" s="34" t="s">
        <v>120</v>
      </c>
      <c r="C65" s="30">
        <v>11</v>
      </c>
      <c r="D65" s="35"/>
      <c r="E65" s="30">
        <v>37</v>
      </c>
      <c r="F65" s="35">
        <f t="shared" si="2"/>
        <v>2775</v>
      </c>
      <c r="G65" s="35"/>
      <c r="H65" s="35">
        <f>H64</f>
        <v>719.83333333333337</v>
      </c>
      <c r="I65" s="35">
        <f t="shared" si="3"/>
        <v>-2387.8749999999995</v>
      </c>
      <c r="J65" s="30"/>
    </row>
    <row r="66" spans="1:10" ht="15" customHeight="1" x14ac:dyDescent="0.25">
      <c r="A66" s="36" t="s">
        <v>295</v>
      </c>
      <c r="B66" s="34">
        <v>2167</v>
      </c>
      <c r="C66" s="30">
        <v>11</v>
      </c>
      <c r="D66" s="35"/>
      <c r="E66" s="30">
        <v>63</v>
      </c>
      <c r="F66" s="35">
        <f t="shared" si="2"/>
        <v>4725</v>
      </c>
      <c r="G66" s="35"/>
      <c r="H66" s="35">
        <f>H65</f>
        <v>719.83333333333337</v>
      </c>
      <c r="I66" s="35">
        <f t="shared" si="3"/>
        <v>-437.875</v>
      </c>
      <c r="J66" s="30"/>
    </row>
    <row r="67" spans="1:10" ht="15" customHeight="1" x14ac:dyDescent="0.25">
      <c r="A67" s="36" t="s">
        <v>204</v>
      </c>
      <c r="B67" s="34" t="s">
        <v>258</v>
      </c>
      <c r="C67" s="30">
        <v>11</v>
      </c>
      <c r="D67" s="35"/>
      <c r="E67" s="30">
        <v>17</v>
      </c>
      <c r="F67" s="35">
        <f t="shared" si="2"/>
        <v>1275</v>
      </c>
      <c r="G67" s="35"/>
      <c r="H67" s="35">
        <f>H66</f>
        <v>719.83333333333337</v>
      </c>
      <c r="I67" s="35">
        <f t="shared" si="3"/>
        <v>-3887.8749999999995</v>
      </c>
      <c r="J67" s="30"/>
    </row>
    <row r="68" spans="1:10" ht="15" customHeight="1" x14ac:dyDescent="0.25">
      <c r="A68" s="30" t="s">
        <v>56</v>
      </c>
      <c r="B68" s="34" t="s">
        <v>106</v>
      </c>
      <c r="C68" s="30">
        <v>11</v>
      </c>
      <c r="D68" s="35"/>
      <c r="E68" s="30">
        <v>92</v>
      </c>
      <c r="F68" s="35">
        <f t="shared" ref="F68:F99" si="4">(E68*75)+D68</f>
        <v>6900</v>
      </c>
      <c r="G68" s="35"/>
      <c r="H68" s="35">
        <f>H67</f>
        <v>719.83333333333337</v>
      </c>
      <c r="I68" s="35">
        <f t="shared" ref="I68:I99" si="5">F68+H68-$I$101</f>
        <v>1737.125</v>
      </c>
      <c r="J68" s="30"/>
    </row>
    <row r="69" spans="1:10" ht="15" customHeight="1" x14ac:dyDescent="0.25">
      <c r="A69" s="30" t="s">
        <v>68</v>
      </c>
      <c r="B69" s="34">
        <v>11455</v>
      </c>
      <c r="C69" s="30">
        <v>11</v>
      </c>
      <c r="D69" s="35"/>
      <c r="E69" s="30">
        <v>88</v>
      </c>
      <c r="F69" s="35">
        <f t="shared" si="4"/>
        <v>6600</v>
      </c>
      <c r="G69" s="35"/>
      <c r="H69" s="35">
        <f>H68</f>
        <v>719.83333333333337</v>
      </c>
      <c r="I69" s="35">
        <f t="shared" si="5"/>
        <v>1437.125</v>
      </c>
      <c r="J69" s="30"/>
    </row>
    <row r="70" spans="1:10" ht="15" customHeight="1" x14ac:dyDescent="0.25">
      <c r="A70" s="21" t="s">
        <v>189</v>
      </c>
      <c r="B70" s="16" t="s">
        <v>277</v>
      </c>
      <c r="C70" s="17">
        <v>12</v>
      </c>
      <c r="D70" s="18">
        <v>9000</v>
      </c>
      <c r="E70" s="17"/>
      <c r="F70" s="18">
        <f t="shared" si="4"/>
        <v>9000</v>
      </c>
      <c r="G70" s="18">
        <v>1289</v>
      </c>
      <c r="H70" s="18">
        <f t="shared" ref="H70:H94" si="6">G70/6</f>
        <v>214.83333333333334</v>
      </c>
      <c r="I70" s="18">
        <f t="shared" si="5"/>
        <v>3332.1250000000009</v>
      </c>
      <c r="J70" s="17"/>
    </row>
    <row r="71" spans="1:10" ht="15" customHeight="1" x14ac:dyDescent="0.25">
      <c r="A71" s="36" t="s">
        <v>53</v>
      </c>
      <c r="B71" s="34" t="s">
        <v>148</v>
      </c>
      <c r="C71" s="30">
        <v>12</v>
      </c>
      <c r="D71" s="35"/>
      <c r="E71" s="30">
        <v>51</v>
      </c>
      <c r="F71" s="35">
        <f t="shared" si="4"/>
        <v>3825</v>
      </c>
      <c r="G71" s="35"/>
      <c r="H71" s="35">
        <f>H70</f>
        <v>214.83333333333334</v>
      </c>
      <c r="I71" s="35">
        <f t="shared" si="5"/>
        <v>-1842.8749999999995</v>
      </c>
      <c r="J71" s="30"/>
    </row>
    <row r="72" spans="1:10" ht="15" customHeight="1" x14ac:dyDescent="0.25">
      <c r="A72" s="36" t="s">
        <v>221</v>
      </c>
      <c r="B72" s="34" t="s">
        <v>130</v>
      </c>
      <c r="C72" s="30">
        <v>12</v>
      </c>
      <c r="D72" s="35"/>
      <c r="E72" s="30">
        <v>53</v>
      </c>
      <c r="F72" s="35">
        <f t="shared" si="4"/>
        <v>3975</v>
      </c>
      <c r="G72" s="35"/>
      <c r="H72" s="35">
        <f>H71</f>
        <v>214.83333333333334</v>
      </c>
      <c r="I72" s="35">
        <f t="shared" si="5"/>
        <v>-1692.875</v>
      </c>
      <c r="J72" s="30"/>
    </row>
    <row r="73" spans="1:10" ht="15" customHeight="1" x14ac:dyDescent="0.25">
      <c r="A73" s="36" t="s">
        <v>35</v>
      </c>
      <c r="B73" s="34" t="s">
        <v>119</v>
      </c>
      <c r="C73" s="30">
        <v>12</v>
      </c>
      <c r="D73" s="35"/>
      <c r="E73" s="30">
        <v>5</v>
      </c>
      <c r="F73" s="35">
        <f t="shared" si="4"/>
        <v>375</v>
      </c>
      <c r="G73" s="35"/>
      <c r="H73" s="35">
        <f>H72</f>
        <v>214.83333333333334</v>
      </c>
      <c r="I73" s="35">
        <f t="shared" si="5"/>
        <v>-5292.875</v>
      </c>
      <c r="J73" s="30"/>
    </row>
    <row r="74" spans="1:10" ht="15" customHeight="1" x14ac:dyDescent="0.25">
      <c r="A74" s="36" t="s">
        <v>282</v>
      </c>
      <c r="B74" s="34" t="s">
        <v>107</v>
      </c>
      <c r="C74" s="30">
        <v>12</v>
      </c>
      <c r="D74" s="35"/>
      <c r="E74" s="30">
        <v>57</v>
      </c>
      <c r="F74" s="35">
        <f t="shared" si="4"/>
        <v>4275</v>
      </c>
      <c r="G74" s="35"/>
      <c r="H74" s="35">
        <f>H73</f>
        <v>214.83333333333334</v>
      </c>
      <c r="I74" s="35">
        <f t="shared" si="5"/>
        <v>-1392.875</v>
      </c>
      <c r="J74" s="30"/>
    </row>
    <row r="75" spans="1:10" ht="15" customHeight="1" x14ac:dyDescent="0.25">
      <c r="A75" s="30" t="s">
        <v>52</v>
      </c>
      <c r="B75" s="34" t="s">
        <v>101</v>
      </c>
      <c r="C75" s="30">
        <v>12</v>
      </c>
      <c r="D75" s="35"/>
      <c r="E75" s="30">
        <v>97</v>
      </c>
      <c r="F75" s="35">
        <f t="shared" si="4"/>
        <v>7275</v>
      </c>
      <c r="G75" s="35"/>
      <c r="H75" s="35">
        <f>H74</f>
        <v>214.83333333333334</v>
      </c>
      <c r="I75" s="35">
        <f t="shared" si="5"/>
        <v>1607.125</v>
      </c>
      <c r="J75" s="30"/>
    </row>
    <row r="76" spans="1:10" ht="15" customHeight="1" x14ac:dyDescent="0.25">
      <c r="A76" s="21" t="s">
        <v>49</v>
      </c>
      <c r="B76" s="16" t="s">
        <v>132</v>
      </c>
      <c r="C76" s="17">
        <v>13</v>
      </c>
      <c r="D76" s="18">
        <v>9000</v>
      </c>
      <c r="E76" s="17"/>
      <c r="F76" s="18">
        <f t="shared" si="4"/>
        <v>9000</v>
      </c>
      <c r="G76" s="18">
        <v>4028</v>
      </c>
      <c r="H76" s="18">
        <f t="shared" si="6"/>
        <v>671.33333333333337</v>
      </c>
      <c r="I76" s="18">
        <f t="shared" si="5"/>
        <v>3788.6250000000009</v>
      </c>
      <c r="J76" s="17"/>
    </row>
    <row r="77" spans="1:10" ht="15" customHeight="1" x14ac:dyDescent="0.25">
      <c r="A77" s="36" t="s">
        <v>222</v>
      </c>
      <c r="B77" s="34" t="s">
        <v>249</v>
      </c>
      <c r="C77" s="30">
        <v>13</v>
      </c>
      <c r="D77" s="35"/>
      <c r="E77" s="30">
        <v>51</v>
      </c>
      <c r="F77" s="35">
        <f t="shared" si="4"/>
        <v>3825</v>
      </c>
      <c r="G77" s="35"/>
      <c r="H77" s="35">
        <f>H76</f>
        <v>671.33333333333337</v>
      </c>
      <c r="I77" s="35">
        <f t="shared" si="5"/>
        <v>-1386.375</v>
      </c>
      <c r="J77" s="30"/>
    </row>
    <row r="78" spans="1:10" s="15" customFormat="1" ht="15" customHeight="1" x14ac:dyDescent="0.25">
      <c r="A78" s="36" t="s">
        <v>206</v>
      </c>
      <c r="B78" s="34" t="s">
        <v>93</v>
      </c>
      <c r="C78" s="30">
        <v>13</v>
      </c>
      <c r="D78" s="35"/>
      <c r="E78" s="30">
        <v>108</v>
      </c>
      <c r="F78" s="35">
        <f t="shared" si="4"/>
        <v>8100</v>
      </c>
      <c r="G78" s="35"/>
      <c r="H78" s="35">
        <f>H77</f>
        <v>671.33333333333337</v>
      </c>
      <c r="I78" s="35">
        <f t="shared" si="5"/>
        <v>2888.6250000000009</v>
      </c>
      <c r="J78" s="30"/>
    </row>
    <row r="79" spans="1:10" s="15" customFormat="1" ht="15" customHeight="1" x14ac:dyDescent="0.25">
      <c r="A79" s="36" t="s">
        <v>216</v>
      </c>
      <c r="B79" s="34" t="s">
        <v>116</v>
      </c>
      <c r="C79" s="30">
        <v>13</v>
      </c>
      <c r="D79" s="35"/>
      <c r="E79" s="30">
        <v>55</v>
      </c>
      <c r="F79" s="35">
        <f t="shared" si="4"/>
        <v>4125</v>
      </c>
      <c r="G79" s="35"/>
      <c r="H79" s="35">
        <f>H78</f>
        <v>671.33333333333337</v>
      </c>
      <c r="I79" s="35">
        <f t="shared" si="5"/>
        <v>-1086.375</v>
      </c>
      <c r="J79" s="30"/>
    </row>
    <row r="80" spans="1:10" ht="15" customHeight="1" x14ac:dyDescent="0.25">
      <c r="A80" s="36" t="s">
        <v>54</v>
      </c>
      <c r="B80" s="34" t="s">
        <v>145</v>
      </c>
      <c r="C80" s="30">
        <v>13</v>
      </c>
      <c r="D80" s="35"/>
      <c r="E80" s="30">
        <v>15</v>
      </c>
      <c r="F80" s="35">
        <f t="shared" si="4"/>
        <v>1125</v>
      </c>
      <c r="G80" s="35"/>
      <c r="H80" s="35">
        <f>H79</f>
        <v>671.33333333333337</v>
      </c>
      <c r="I80" s="35">
        <f t="shared" si="5"/>
        <v>-4086.3749999999995</v>
      </c>
      <c r="J80" s="30"/>
    </row>
    <row r="81" spans="1:10" ht="15" customHeight="1" x14ac:dyDescent="0.25">
      <c r="A81" s="36" t="s">
        <v>217</v>
      </c>
      <c r="B81" s="34" t="s">
        <v>274</v>
      </c>
      <c r="C81" s="30">
        <v>13</v>
      </c>
      <c r="D81" s="35"/>
      <c r="E81" s="30">
        <v>8</v>
      </c>
      <c r="F81" s="35">
        <f t="shared" si="4"/>
        <v>600</v>
      </c>
      <c r="G81" s="35"/>
      <c r="H81" s="35">
        <f>H80</f>
        <v>671.33333333333337</v>
      </c>
      <c r="I81" s="35">
        <f t="shared" si="5"/>
        <v>-4611.375</v>
      </c>
      <c r="J81" s="30"/>
    </row>
    <row r="82" spans="1:10" s="15" customFormat="1" ht="15" customHeight="1" x14ac:dyDescent="0.25">
      <c r="A82" s="21" t="s">
        <v>36</v>
      </c>
      <c r="B82" s="16" t="s">
        <v>252</v>
      </c>
      <c r="C82" s="17">
        <v>14</v>
      </c>
      <c r="D82" s="18">
        <v>9000</v>
      </c>
      <c r="E82" s="17"/>
      <c r="F82" s="18">
        <f t="shared" si="4"/>
        <v>9000</v>
      </c>
      <c r="G82" s="18">
        <v>2060</v>
      </c>
      <c r="H82" s="18">
        <f t="shared" si="6"/>
        <v>343.33333333333331</v>
      </c>
      <c r="I82" s="18">
        <f t="shared" si="5"/>
        <v>3460.6250000000009</v>
      </c>
      <c r="J82" s="17"/>
    </row>
    <row r="83" spans="1:10" ht="15" customHeight="1" x14ac:dyDescent="0.25">
      <c r="A83" s="36" t="s">
        <v>302</v>
      </c>
      <c r="B83" s="34" t="s">
        <v>140</v>
      </c>
      <c r="C83" s="30">
        <v>14</v>
      </c>
      <c r="D83" s="35"/>
      <c r="E83" s="30">
        <v>113</v>
      </c>
      <c r="F83" s="35">
        <f t="shared" si="4"/>
        <v>8475</v>
      </c>
      <c r="G83" s="35"/>
      <c r="H83" s="35">
        <f>H82</f>
        <v>343.33333333333331</v>
      </c>
      <c r="I83" s="35">
        <f t="shared" si="5"/>
        <v>2935.6250000000009</v>
      </c>
      <c r="J83" s="30"/>
    </row>
    <row r="84" spans="1:10" ht="15" customHeight="1" x14ac:dyDescent="0.25">
      <c r="A84" s="36" t="s">
        <v>316</v>
      </c>
      <c r="B84" s="34">
        <v>11499</v>
      </c>
      <c r="C84" s="30">
        <v>14</v>
      </c>
      <c r="D84" s="35"/>
      <c r="E84" s="30">
        <v>63</v>
      </c>
      <c r="F84" s="35">
        <f t="shared" si="4"/>
        <v>4725</v>
      </c>
      <c r="G84" s="35"/>
      <c r="H84" s="35">
        <f>H83</f>
        <v>343.33333333333331</v>
      </c>
      <c r="I84" s="35">
        <f t="shared" si="5"/>
        <v>-814.375</v>
      </c>
      <c r="J84" s="30"/>
    </row>
    <row r="85" spans="1:10" ht="12.95" customHeight="1" x14ac:dyDescent="0.25">
      <c r="A85" s="36" t="s">
        <v>186</v>
      </c>
      <c r="B85" s="34" t="s">
        <v>248</v>
      </c>
      <c r="C85" s="30">
        <v>14</v>
      </c>
      <c r="D85" s="35"/>
      <c r="E85" s="30">
        <v>52</v>
      </c>
      <c r="F85" s="35">
        <f t="shared" si="4"/>
        <v>3900</v>
      </c>
      <c r="G85" s="35"/>
      <c r="H85" s="35">
        <f>H84</f>
        <v>343.33333333333331</v>
      </c>
      <c r="I85" s="35">
        <f t="shared" si="5"/>
        <v>-1639.375</v>
      </c>
      <c r="J85" s="30"/>
    </row>
    <row r="86" spans="1:10" s="15" customFormat="1" ht="15" customHeight="1" x14ac:dyDescent="0.25">
      <c r="A86" s="36" t="s">
        <v>219</v>
      </c>
      <c r="B86" s="34" t="s">
        <v>264</v>
      </c>
      <c r="C86" s="30">
        <v>14</v>
      </c>
      <c r="D86" s="35"/>
      <c r="E86" s="30">
        <v>50</v>
      </c>
      <c r="F86" s="35">
        <f t="shared" si="4"/>
        <v>3750</v>
      </c>
      <c r="G86" s="35"/>
      <c r="H86" s="35">
        <f>H85</f>
        <v>343.33333333333331</v>
      </c>
      <c r="I86" s="35">
        <f t="shared" si="5"/>
        <v>-1789.3749999999995</v>
      </c>
      <c r="J86" s="30"/>
    </row>
    <row r="87" spans="1:10" ht="15" customHeight="1" x14ac:dyDescent="0.25">
      <c r="A87" s="36" t="s">
        <v>76</v>
      </c>
      <c r="B87" s="34" t="s">
        <v>126</v>
      </c>
      <c r="C87" s="30">
        <v>14</v>
      </c>
      <c r="D87" s="35"/>
      <c r="E87" s="30">
        <v>33</v>
      </c>
      <c r="F87" s="35">
        <f t="shared" si="4"/>
        <v>2475</v>
      </c>
      <c r="G87" s="35"/>
      <c r="H87" s="35">
        <f>H86</f>
        <v>343.33333333333331</v>
      </c>
      <c r="I87" s="35">
        <f t="shared" si="5"/>
        <v>-3064.3749999999995</v>
      </c>
      <c r="J87" s="30"/>
    </row>
    <row r="88" spans="1:10" ht="15" customHeight="1" x14ac:dyDescent="0.25">
      <c r="A88" s="21" t="s">
        <v>290</v>
      </c>
      <c r="B88" s="16" t="s">
        <v>129</v>
      </c>
      <c r="C88" s="17">
        <v>15</v>
      </c>
      <c r="D88" s="18">
        <v>9000</v>
      </c>
      <c r="E88" s="17"/>
      <c r="F88" s="18">
        <f t="shared" si="4"/>
        <v>9000</v>
      </c>
      <c r="G88" s="18">
        <v>2958</v>
      </c>
      <c r="H88" s="18">
        <f t="shared" si="6"/>
        <v>493</v>
      </c>
      <c r="I88" s="18">
        <f t="shared" si="5"/>
        <v>3610.291666666667</v>
      </c>
      <c r="J88" s="17"/>
    </row>
    <row r="89" spans="1:10" ht="15" customHeight="1" x14ac:dyDescent="0.25">
      <c r="A89" s="36" t="s">
        <v>215</v>
      </c>
      <c r="B89" s="34" t="s">
        <v>115</v>
      </c>
      <c r="C89" s="30">
        <v>15</v>
      </c>
      <c r="D89" s="35"/>
      <c r="E89" s="30">
        <v>57</v>
      </c>
      <c r="F89" s="35">
        <f t="shared" si="4"/>
        <v>4275</v>
      </c>
      <c r="G89" s="35"/>
      <c r="H89" s="35">
        <f>H88</f>
        <v>493</v>
      </c>
      <c r="I89" s="35">
        <f t="shared" si="5"/>
        <v>-1114.708333333333</v>
      </c>
      <c r="J89" s="30"/>
    </row>
    <row r="90" spans="1:10" s="15" customFormat="1" ht="15" customHeight="1" x14ac:dyDescent="0.25">
      <c r="A90" s="36" t="s">
        <v>190</v>
      </c>
      <c r="B90" s="34" t="s">
        <v>248</v>
      </c>
      <c r="C90" s="30">
        <v>15</v>
      </c>
      <c r="D90" s="35"/>
      <c r="E90" s="30">
        <v>57</v>
      </c>
      <c r="F90" s="35">
        <f t="shared" si="4"/>
        <v>4275</v>
      </c>
      <c r="G90" s="35"/>
      <c r="H90" s="35">
        <f>H89</f>
        <v>493</v>
      </c>
      <c r="I90" s="35">
        <f t="shared" si="5"/>
        <v>-1114.708333333333</v>
      </c>
      <c r="J90" s="30"/>
    </row>
    <row r="91" spans="1:10" ht="15" customHeight="1" x14ac:dyDescent="0.25">
      <c r="A91" s="36" t="s">
        <v>275</v>
      </c>
      <c r="B91" s="34">
        <v>11405</v>
      </c>
      <c r="C91" s="30">
        <v>15</v>
      </c>
      <c r="D91" s="35"/>
      <c r="E91" s="30">
        <v>58</v>
      </c>
      <c r="F91" s="35">
        <f t="shared" si="4"/>
        <v>4350</v>
      </c>
      <c r="G91" s="35"/>
      <c r="H91" s="35">
        <f>H90</f>
        <v>493</v>
      </c>
      <c r="I91" s="35">
        <f t="shared" si="5"/>
        <v>-1039.708333333333</v>
      </c>
      <c r="J91" s="30"/>
    </row>
    <row r="92" spans="1:10" ht="15" customHeight="1" x14ac:dyDescent="0.25">
      <c r="A92" s="36" t="s">
        <v>81</v>
      </c>
      <c r="B92" s="34">
        <v>11407</v>
      </c>
      <c r="C92" s="30">
        <v>15</v>
      </c>
      <c r="D92" s="35"/>
      <c r="E92" s="30">
        <v>72</v>
      </c>
      <c r="F92" s="35">
        <f t="shared" si="4"/>
        <v>5400</v>
      </c>
      <c r="G92" s="35"/>
      <c r="H92" s="35">
        <f>H91</f>
        <v>493</v>
      </c>
      <c r="I92" s="35">
        <f t="shared" si="5"/>
        <v>10.29166666666697</v>
      </c>
      <c r="J92" s="30"/>
    </row>
    <row r="93" spans="1:10" ht="15" customHeight="1" x14ac:dyDescent="0.25">
      <c r="A93" s="30" t="s">
        <v>351</v>
      </c>
      <c r="B93" s="34">
        <v>31064</v>
      </c>
      <c r="C93" s="30">
        <v>15</v>
      </c>
      <c r="D93" s="35"/>
      <c r="E93" s="30">
        <v>13</v>
      </c>
      <c r="F93" s="35">
        <f t="shared" si="4"/>
        <v>975</v>
      </c>
      <c r="G93" s="35"/>
      <c r="H93" s="35">
        <f>H92</f>
        <v>493</v>
      </c>
      <c r="I93" s="35">
        <f t="shared" si="5"/>
        <v>-4414.708333333333</v>
      </c>
      <c r="J93" s="30"/>
    </row>
    <row r="94" spans="1:10" ht="15" customHeight="1" x14ac:dyDescent="0.25">
      <c r="A94" s="21" t="s">
        <v>225</v>
      </c>
      <c r="B94" s="16" t="s">
        <v>247</v>
      </c>
      <c r="C94" s="17">
        <v>16</v>
      </c>
      <c r="D94" s="18">
        <v>9000</v>
      </c>
      <c r="E94" s="17"/>
      <c r="F94" s="18">
        <f t="shared" si="4"/>
        <v>9000</v>
      </c>
      <c r="G94" s="18">
        <v>4576</v>
      </c>
      <c r="H94" s="18">
        <f t="shared" si="6"/>
        <v>762.66666666666663</v>
      </c>
      <c r="I94" s="18">
        <f t="shared" si="5"/>
        <v>3879.958333333333</v>
      </c>
      <c r="J94" s="17"/>
    </row>
    <row r="95" spans="1:10" s="15" customFormat="1" ht="15" customHeight="1" x14ac:dyDescent="0.25">
      <c r="A95" s="36" t="s">
        <v>46</v>
      </c>
      <c r="B95" s="34" t="s">
        <v>243</v>
      </c>
      <c r="C95" s="30">
        <v>16</v>
      </c>
      <c r="D95" s="35"/>
      <c r="E95" s="30">
        <v>54</v>
      </c>
      <c r="F95" s="35">
        <f t="shared" si="4"/>
        <v>4050</v>
      </c>
      <c r="G95" s="35"/>
      <c r="H95" s="35">
        <f>H94</f>
        <v>762.66666666666663</v>
      </c>
      <c r="I95" s="35">
        <f t="shared" si="5"/>
        <v>-1070.0416666666661</v>
      </c>
      <c r="J95" s="30"/>
    </row>
    <row r="96" spans="1:10" ht="15" customHeight="1" x14ac:dyDescent="0.25">
      <c r="A96" s="36" t="s">
        <v>283</v>
      </c>
      <c r="B96" s="34" t="s">
        <v>140</v>
      </c>
      <c r="C96" s="30">
        <v>16</v>
      </c>
      <c r="D96" s="35"/>
      <c r="E96" s="30">
        <v>122</v>
      </c>
      <c r="F96" s="35">
        <f t="shared" si="4"/>
        <v>9150</v>
      </c>
      <c r="G96" s="35"/>
      <c r="H96" s="35">
        <f>H95</f>
        <v>762.66666666666663</v>
      </c>
      <c r="I96" s="35">
        <f t="shared" si="5"/>
        <v>4029.958333333333</v>
      </c>
      <c r="J96" s="30"/>
    </row>
    <row r="97" spans="1:10" ht="15" customHeight="1" x14ac:dyDescent="0.25">
      <c r="A97" s="36" t="s">
        <v>195</v>
      </c>
      <c r="B97" s="34" t="s">
        <v>247</v>
      </c>
      <c r="C97" s="30">
        <v>16</v>
      </c>
      <c r="D97" s="35"/>
      <c r="E97" s="30">
        <v>0</v>
      </c>
      <c r="F97" s="35">
        <f t="shared" si="4"/>
        <v>0</v>
      </c>
      <c r="G97" s="35"/>
      <c r="H97" s="35">
        <f>H96</f>
        <v>762.66666666666663</v>
      </c>
      <c r="I97" s="35">
        <f t="shared" si="5"/>
        <v>-5120.0416666666661</v>
      </c>
      <c r="J97" s="30"/>
    </row>
    <row r="98" spans="1:10" ht="15" customHeight="1" x14ac:dyDescent="0.25">
      <c r="A98" s="36" t="s">
        <v>70</v>
      </c>
      <c r="B98" s="34" t="s">
        <v>114</v>
      </c>
      <c r="C98" s="30">
        <v>16</v>
      </c>
      <c r="D98" s="35"/>
      <c r="E98" s="30">
        <v>5</v>
      </c>
      <c r="F98" s="35">
        <f t="shared" si="4"/>
        <v>375</v>
      </c>
      <c r="G98" s="35"/>
      <c r="H98" s="35">
        <f>H97</f>
        <v>762.66666666666663</v>
      </c>
      <c r="I98" s="35">
        <f t="shared" si="5"/>
        <v>-4745.0416666666661</v>
      </c>
      <c r="J98" s="30"/>
    </row>
    <row r="99" spans="1:10" ht="15" customHeight="1" x14ac:dyDescent="0.25">
      <c r="A99" s="36" t="s">
        <v>87</v>
      </c>
      <c r="B99" s="34" t="s">
        <v>149</v>
      </c>
      <c r="C99" s="30">
        <v>16</v>
      </c>
      <c r="D99" s="35"/>
      <c r="E99" s="30">
        <v>55</v>
      </c>
      <c r="F99" s="35">
        <f t="shared" si="4"/>
        <v>4125</v>
      </c>
      <c r="G99" s="35"/>
      <c r="H99" s="35">
        <f>H98</f>
        <v>762.66666666666663</v>
      </c>
      <c r="I99" s="35">
        <f t="shared" si="5"/>
        <v>-995.04166666666606</v>
      </c>
      <c r="J99" s="30"/>
    </row>
    <row r="100" spans="1:10" ht="15" customHeight="1" x14ac:dyDescent="0.25">
      <c r="A100" s="5"/>
      <c r="B100" s="5"/>
      <c r="C100" s="5"/>
      <c r="D100" s="6"/>
      <c r="E100" s="5"/>
      <c r="F100" s="6">
        <f>SUM(F4:F99)</f>
        <v>523200</v>
      </c>
      <c r="G100" s="6"/>
      <c r="H100" s="6">
        <f>SUM(H4:H99)</f>
        <v>41539.999999999949</v>
      </c>
      <c r="I100" s="6">
        <f>F100+H100</f>
        <v>564740</v>
      </c>
      <c r="J100" s="6"/>
    </row>
    <row r="101" spans="1:10" ht="15" customHeight="1" x14ac:dyDescent="0.25">
      <c r="A101" s="5"/>
      <c r="B101" s="5"/>
      <c r="C101" s="5"/>
      <c r="D101" s="6"/>
      <c r="E101" s="5"/>
      <c r="F101" s="6"/>
      <c r="G101" s="6"/>
      <c r="H101" s="8" t="s">
        <v>57</v>
      </c>
      <c r="I101" s="6">
        <f>I100/(COUNTIF(A4:A99,"*"))</f>
        <v>5882.708333333333</v>
      </c>
      <c r="J101" s="5"/>
    </row>
  </sheetData>
  <autoFilter ref="A3:J87" xr:uid="{6F474B58-787A-4D45-B02F-A5A27401A210}">
    <sortState xmlns:xlrd2="http://schemas.microsoft.com/office/spreadsheetml/2017/richdata2" ref="A4:J124">
      <sortCondition ref="C3:C87"/>
    </sortState>
  </autoFilter>
  <conditionalFormatting sqref="I66 I36 I28:I31 I25:I26 I64 I69 I72 I75:I76 I87 I82:I84 I93 I91 I60 I4:I21 I23 I38:I39 I41:I44 I46:I50 I56 I52:I53">
    <cfRule type="cellIs" dxfId="66" priority="101" operator="lessThan">
      <formula>0</formula>
    </cfRule>
  </conditionalFormatting>
  <conditionalFormatting sqref="I24">
    <cfRule type="cellIs" dxfId="65" priority="92" operator="lessThan">
      <formula>0</formula>
    </cfRule>
  </conditionalFormatting>
  <conditionalFormatting sqref="I27">
    <cfRule type="cellIs" dxfId="64" priority="91" operator="lessThan">
      <formula>0</formula>
    </cfRule>
  </conditionalFormatting>
  <conditionalFormatting sqref="I33">
    <cfRule type="cellIs" dxfId="63" priority="88" operator="lessThan">
      <formula>0</formula>
    </cfRule>
  </conditionalFormatting>
  <conditionalFormatting sqref="I37">
    <cfRule type="cellIs" dxfId="62" priority="87" operator="lessThan">
      <formula>0</formula>
    </cfRule>
  </conditionalFormatting>
  <conditionalFormatting sqref="I34">
    <cfRule type="cellIs" dxfId="61" priority="86" operator="lessThan">
      <formula>0</formula>
    </cfRule>
  </conditionalFormatting>
  <conditionalFormatting sqref="I45">
    <cfRule type="cellIs" dxfId="60" priority="84" operator="lessThan">
      <formula>0</formula>
    </cfRule>
  </conditionalFormatting>
  <conditionalFormatting sqref="I55">
    <cfRule type="cellIs" dxfId="59" priority="82" operator="lessThan">
      <formula>0</formula>
    </cfRule>
  </conditionalFormatting>
  <conditionalFormatting sqref="I54">
    <cfRule type="cellIs" dxfId="58" priority="81" operator="lessThan">
      <formula>0</formula>
    </cfRule>
  </conditionalFormatting>
  <conditionalFormatting sqref="I57">
    <cfRule type="cellIs" dxfId="57" priority="80" operator="lessThan">
      <formula>0</formula>
    </cfRule>
  </conditionalFormatting>
  <conditionalFormatting sqref="I59">
    <cfRule type="cellIs" dxfId="56" priority="79" operator="lessThan">
      <formula>0</formula>
    </cfRule>
  </conditionalFormatting>
  <conditionalFormatting sqref="I61">
    <cfRule type="cellIs" dxfId="55" priority="78" operator="lessThan">
      <formula>0</formula>
    </cfRule>
  </conditionalFormatting>
  <conditionalFormatting sqref="I62">
    <cfRule type="cellIs" dxfId="54" priority="77" operator="lessThan">
      <formula>0</formula>
    </cfRule>
  </conditionalFormatting>
  <conditionalFormatting sqref="I63 I65">
    <cfRule type="cellIs" dxfId="53" priority="76" operator="lessThan">
      <formula>0</formula>
    </cfRule>
  </conditionalFormatting>
  <conditionalFormatting sqref="I67">
    <cfRule type="cellIs" dxfId="52" priority="75" operator="lessThan">
      <formula>0</formula>
    </cfRule>
  </conditionalFormatting>
  <conditionalFormatting sqref="I68">
    <cfRule type="cellIs" dxfId="51" priority="74" operator="lessThan">
      <formula>0</formula>
    </cfRule>
  </conditionalFormatting>
  <conditionalFormatting sqref="I73">
    <cfRule type="cellIs" dxfId="50" priority="71" operator="lessThan">
      <formula>0</formula>
    </cfRule>
  </conditionalFormatting>
  <conditionalFormatting sqref="I74">
    <cfRule type="cellIs" dxfId="49" priority="70" operator="lessThan">
      <formula>0</formula>
    </cfRule>
  </conditionalFormatting>
  <conditionalFormatting sqref="I71">
    <cfRule type="cellIs" dxfId="48" priority="69" operator="lessThan">
      <formula>0</formula>
    </cfRule>
  </conditionalFormatting>
  <conditionalFormatting sqref="I77">
    <cfRule type="cellIs" dxfId="47" priority="68" operator="lessThan">
      <formula>0</formula>
    </cfRule>
  </conditionalFormatting>
  <conditionalFormatting sqref="I78">
    <cfRule type="cellIs" dxfId="46" priority="67" operator="lessThan">
      <formula>0</formula>
    </cfRule>
  </conditionalFormatting>
  <conditionalFormatting sqref="I70">
    <cfRule type="cellIs" dxfId="45" priority="66" operator="lessThan">
      <formula>0</formula>
    </cfRule>
  </conditionalFormatting>
  <conditionalFormatting sqref="I79">
    <cfRule type="cellIs" dxfId="44" priority="65" operator="lessThan">
      <formula>0</formula>
    </cfRule>
  </conditionalFormatting>
  <conditionalFormatting sqref="I85">
    <cfRule type="cellIs" dxfId="43" priority="64" operator="lessThan">
      <formula>0</formula>
    </cfRule>
  </conditionalFormatting>
  <conditionalFormatting sqref="I80">
    <cfRule type="cellIs" dxfId="42" priority="61" operator="lessThan">
      <formula>0</formula>
    </cfRule>
  </conditionalFormatting>
  <conditionalFormatting sqref="I88">
    <cfRule type="cellIs" dxfId="41" priority="59" operator="lessThan">
      <formula>0</formula>
    </cfRule>
  </conditionalFormatting>
  <conditionalFormatting sqref="I89">
    <cfRule type="cellIs" dxfId="40" priority="58" operator="lessThan">
      <formula>0</formula>
    </cfRule>
  </conditionalFormatting>
  <conditionalFormatting sqref="I86">
    <cfRule type="cellIs" dxfId="39" priority="57" operator="lessThan">
      <formula>0</formula>
    </cfRule>
  </conditionalFormatting>
  <conditionalFormatting sqref="I92">
    <cfRule type="cellIs" dxfId="38" priority="56" operator="lessThan">
      <formula>0</formula>
    </cfRule>
  </conditionalFormatting>
  <conditionalFormatting sqref="I96">
    <cfRule type="cellIs" dxfId="37" priority="53" operator="lessThan">
      <formula>0</formula>
    </cfRule>
  </conditionalFormatting>
  <conditionalFormatting sqref="I98:I99">
    <cfRule type="cellIs" dxfId="36" priority="51" operator="lessThan">
      <formula>0</formula>
    </cfRule>
  </conditionalFormatting>
  <conditionalFormatting sqref="I95">
    <cfRule type="cellIs" dxfId="35" priority="24" operator="lessThan">
      <formula>0</formula>
    </cfRule>
  </conditionalFormatting>
  <conditionalFormatting sqref="I22">
    <cfRule type="cellIs" dxfId="34" priority="19" operator="lessThan">
      <formula>0</formula>
    </cfRule>
  </conditionalFormatting>
  <conditionalFormatting sqref="I32">
    <cfRule type="cellIs" dxfId="33" priority="18" operator="lessThan">
      <formula>0</formula>
    </cfRule>
  </conditionalFormatting>
  <conditionalFormatting sqref="I35">
    <cfRule type="cellIs" dxfId="32" priority="17" operator="lessThan">
      <formula>0</formula>
    </cfRule>
  </conditionalFormatting>
  <conditionalFormatting sqref="I40">
    <cfRule type="cellIs" dxfId="31" priority="16" operator="lessThan">
      <formula>0</formula>
    </cfRule>
  </conditionalFormatting>
  <conditionalFormatting sqref="I51">
    <cfRule type="cellIs" dxfId="30" priority="15" operator="lessThan">
      <formula>0</formula>
    </cfRule>
  </conditionalFormatting>
  <conditionalFormatting sqref="I58">
    <cfRule type="cellIs" dxfId="29" priority="14" operator="lessThan">
      <formula>0</formula>
    </cfRule>
  </conditionalFormatting>
  <conditionalFormatting sqref="I81">
    <cfRule type="cellIs" dxfId="28" priority="13" operator="lessThan">
      <formula>0</formula>
    </cfRule>
  </conditionalFormatting>
  <conditionalFormatting sqref="I90">
    <cfRule type="cellIs" dxfId="27" priority="12" operator="lessThan">
      <formula>0</formula>
    </cfRule>
  </conditionalFormatting>
  <conditionalFormatting sqref="I94">
    <cfRule type="cellIs" dxfId="26" priority="11" operator="lessThan">
      <formula>0</formula>
    </cfRule>
  </conditionalFormatting>
  <conditionalFormatting sqref="I97">
    <cfRule type="cellIs" dxfId="25" priority="10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A3CE5-5369-6E44-A858-22D7BB840FA9}">
  <dimension ref="A1:J65"/>
  <sheetViews>
    <sheetView zoomScaleNormal="100" workbookViewId="0">
      <selection activeCell="N22" sqref="N22"/>
    </sheetView>
  </sheetViews>
  <sheetFormatPr defaultColWidth="8.85546875" defaultRowHeight="15" customHeight="1" x14ac:dyDescent="0.25"/>
  <cols>
    <col min="1" max="1" width="21.7109375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0.7109375" style="3" bestFit="1" customWidth="1"/>
    <col min="10" max="10" width="35.140625" style="2" bestFit="1" customWidth="1"/>
    <col min="11" max="16384" width="8.85546875" style="2"/>
  </cols>
  <sheetData>
    <row r="1" spans="1:10" ht="31.5" x14ac:dyDescent="0.25">
      <c r="A1" s="39" t="s">
        <v>357</v>
      </c>
      <c r="B1" s="40"/>
      <c r="C1" s="40"/>
      <c r="D1" s="41"/>
      <c r="E1" s="40"/>
      <c r="F1" s="41"/>
      <c r="G1" s="41"/>
      <c r="H1" s="41"/>
      <c r="I1" s="41"/>
      <c r="J1" s="42"/>
    </row>
    <row r="2" spans="1:10" ht="15" customHeight="1" x14ac:dyDescent="0.25">
      <c r="A2" s="48"/>
      <c r="B2" s="48"/>
      <c r="C2" s="48" t="s">
        <v>0</v>
      </c>
      <c r="D2" s="49" t="s">
        <v>1</v>
      </c>
      <c r="E2" s="48" t="s">
        <v>2</v>
      </c>
      <c r="F2" s="49"/>
      <c r="G2" s="49" t="s">
        <v>3</v>
      </c>
      <c r="H2" s="49"/>
      <c r="I2" s="49" t="s">
        <v>4</v>
      </c>
      <c r="J2" s="48"/>
    </row>
    <row r="3" spans="1:10" ht="15" customHeight="1" x14ac:dyDescent="0.25">
      <c r="A3" s="48" t="s">
        <v>5</v>
      </c>
      <c r="B3" s="48" t="s">
        <v>6</v>
      </c>
      <c r="C3" s="48" t="s">
        <v>354</v>
      </c>
      <c r="D3" s="49" t="s">
        <v>7</v>
      </c>
      <c r="E3" s="48" t="s">
        <v>8</v>
      </c>
      <c r="F3" s="49" t="s">
        <v>9</v>
      </c>
      <c r="G3" s="49" t="s">
        <v>10</v>
      </c>
      <c r="H3" s="49" t="s">
        <v>11</v>
      </c>
      <c r="I3" s="49" t="s">
        <v>12</v>
      </c>
      <c r="J3" s="48" t="s">
        <v>13</v>
      </c>
    </row>
    <row r="4" spans="1:10" ht="15" customHeight="1" x14ac:dyDescent="0.25">
      <c r="A4" s="17" t="s">
        <v>156</v>
      </c>
      <c r="B4" s="16" t="s">
        <v>230</v>
      </c>
      <c r="C4" s="17">
        <v>1</v>
      </c>
      <c r="D4" s="18">
        <v>9000</v>
      </c>
      <c r="E4" s="17"/>
      <c r="F4" s="18">
        <f t="shared" ref="F4:F35" si="0">(E4*75)+D4</f>
        <v>9000</v>
      </c>
      <c r="G4" s="18">
        <v>2307</v>
      </c>
      <c r="H4" s="18">
        <f>G4/6</f>
        <v>384.5</v>
      </c>
      <c r="I4" s="18">
        <f t="shared" ref="I4:I35" si="1">F4+H4-$I$65</f>
        <v>4197.1499999999996</v>
      </c>
      <c r="J4" s="17"/>
    </row>
    <row r="5" spans="1:10" ht="15" customHeight="1" x14ac:dyDescent="0.25">
      <c r="A5" s="30" t="s">
        <v>295</v>
      </c>
      <c r="B5" s="34">
        <v>2167</v>
      </c>
      <c r="C5" s="30">
        <v>1</v>
      </c>
      <c r="D5" s="35"/>
      <c r="E5" s="30">
        <v>108</v>
      </c>
      <c r="F5" s="35">
        <f t="shared" si="0"/>
        <v>8100</v>
      </c>
      <c r="G5" s="35"/>
      <c r="H5" s="35">
        <f>H4</f>
        <v>384.5</v>
      </c>
      <c r="I5" s="35">
        <f t="shared" si="1"/>
        <v>3297.1499999999996</v>
      </c>
      <c r="J5" s="30"/>
    </row>
    <row r="6" spans="1:10" ht="15" customHeight="1" x14ac:dyDescent="0.25">
      <c r="A6" s="30" t="s">
        <v>288</v>
      </c>
      <c r="B6" s="34" t="s">
        <v>115</v>
      </c>
      <c r="C6" s="30">
        <v>1</v>
      </c>
      <c r="D6" s="35"/>
      <c r="E6" s="30">
        <v>74</v>
      </c>
      <c r="F6" s="35">
        <f t="shared" si="0"/>
        <v>5550</v>
      </c>
      <c r="G6" s="35"/>
      <c r="H6" s="35">
        <f>H5</f>
        <v>384.5</v>
      </c>
      <c r="I6" s="35">
        <f t="shared" si="1"/>
        <v>747.14999999999964</v>
      </c>
      <c r="J6" s="30"/>
    </row>
    <row r="7" spans="1:10" ht="15" customHeight="1" x14ac:dyDescent="0.25">
      <c r="A7" s="30" t="s">
        <v>14</v>
      </c>
      <c r="B7" s="34" t="s">
        <v>228</v>
      </c>
      <c r="C7" s="30">
        <v>1</v>
      </c>
      <c r="D7" s="35"/>
      <c r="E7" s="30">
        <v>3</v>
      </c>
      <c r="F7" s="35">
        <f t="shared" si="0"/>
        <v>225</v>
      </c>
      <c r="G7" s="35"/>
      <c r="H7" s="35">
        <f>H6</f>
        <v>384.5</v>
      </c>
      <c r="I7" s="35">
        <f t="shared" si="1"/>
        <v>-4577.8500000000004</v>
      </c>
      <c r="J7" s="30"/>
    </row>
    <row r="8" spans="1:10" ht="15" customHeight="1" x14ac:dyDescent="0.25">
      <c r="A8" s="36" t="s">
        <v>78</v>
      </c>
      <c r="B8" s="34" t="s">
        <v>134</v>
      </c>
      <c r="C8" s="30">
        <v>1</v>
      </c>
      <c r="D8" s="35"/>
      <c r="E8" s="30">
        <v>92</v>
      </c>
      <c r="F8" s="35">
        <f t="shared" si="0"/>
        <v>6900</v>
      </c>
      <c r="G8" s="35"/>
      <c r="H8" s="35">
        <f>H7</f>
        <v>384.5</v>
      </c>
      <c r="I8" s="35">
        <f t="shared" si="1"/>
        <v>2097.1499999999996</v>
      </c>
      <c r="J8" s="30"/>
    </row>
    <row r="9" spans="1:10" ht="15" customHeight="1" x14ac:dyDescent="0.25">
      <c r="A9" s="30" t="s">
        <v>68</v>
      </c>
      <c r="B9" s="34" t="s">
        <v>111</v>
      </c>
      <c r="C9" s="30">
        <v>1</v>
      </c>
      <c r="D9" s="35"/>
      <c r="E9" s="30">
        <v>8</v>
      </c>
      <c r="F9" s="35">
        <f t="shared" si="0"/>
        <v>600</v>
      </c>
      <c r="G9" s="35"/>
      <c r="H9" s="35">
        <f>H8</f>
        <v>384.5</v>
      </c>
      <c r="I9" s="35">
        <f t="shared" si="1"/>
        <v>-4202.8500000000004</v>
      </c>
      <c r="J9" s="30"/>
    </row>
    <row r="10" spans="1:10" ht="15" customHeight="1" x14ac:dyDescent="0.25">
      <c r="A10" s="21" t="s">
        <v>52</v>
      </c>
      <c r="B10" s="50">
        <v>26679</v>
      </c>
      <c r="C10" s="17">
        <v>2</v>
      </c>
      <c r="D10" s="18">
        <v>9000</v>
      </c>
      <c r="E10" s="17"/>
      <c r="F10" s="18">
        <f t="shared" si="0"/>
        <v>9000</v>
      </c>
      <c r="G10" s="18">
        <v>501</v>
      </c>
      <c r="H10" s="18">
        <f>G10/6</f>
        <v>83.5</v>
      </c>
      <c r="I10" s="18">
        <f t="shared" si="1"/>
        <v>3896.1499999999996</v>
      </c>
      <c r="J10" s="17"/>
    </row>
    <row r="11" spans="1:10" ht="15" customHeight="1" x14ac:dyDescent="0.25">
      <c r="A11" s="36" t="s">
        <v>153</v>
      </c>
      <c r="B11" s="34" t="s">
        <v>137</v>
      </c>
      <c r="C11" s="30">
        <v>2</v>
      </c>
      <c r="D11" s="35"/>
      <c r="E11" s="30">
        <v>40</v>
      </c>
      <c r="F11" s="35">
        <f t="shared" si="0"/>
        <v>3000</v>
      </c>
      <c r="G11" s="35"/>
      <c r="H11" s="35">
        <f>H10</f>
        <v>83.5</v>
      </c>
      <c r="I11" s="35">
        <f t="shared" si="1"/>
        <v>-2103.8500000000004</v>
      </c>
      <c r="J11" s="30"/>
    </row>
    <row r="12" spans="1:10" ht="15" customHeight="1" x14ac:dyDescent="0.25">
      <c r="A12" s="30" t="s">
        <v>164</v>
      </c>
      <c r="B12" s="34" t="s">
        <v>235</v>
      </c>
      <c r="C12" s="30">
        <v>2</v>
      </c>
      <c r="D12" s="35"/>
      <c r="E12" s="30">
        <v>67</v>
      </c>
      <c r="F12" s="35">
        <f t="shared" si="0"/>
        <v>5025</v>
      </c>
      <c r="G12" s="35"/>
      <c r="H12" s="35">
        <f>H11</f>
        <v>83.5</v>
      </c>
      <c r="I12" s="35">
        <f t="shared" si="1"/>
        <v>-78.850000000000364</v>
      </c>
      <c r="J12" s="30"/>
    </row>
    <row r="13" spans="1:10" ht="15" customHeight="1" x14ac:dyDescent="0.25">
      <c r="A13" s="30" t="s">
        <v>44</v>
      </c>
      <c r="B13" s="34">
        <v>28899</v>
      </c>
      <c r="C13" s="30">
        <v>2</v>
      </c>
      <c r="D13" s="35"/>
      <c r="E13" s="30">
        <v>7</v>
      </c>
      <c r="F13" s="35">
        <f t="shared" si="0"/>
        <v>525</v>
      </c>
      <c r="G13" s="35"/>
      <c r="H13" s="35">
        <f>H12</f>
        <v>83.5</v>
      </c>
      <c r="I13" s="35">
        <f t="shared" si="1"/>
        <v>-4578.8500000000004</v>
      </c>
      <c r="J13" s="30"/>
    </row>
    <row r="14" spans="1:10" ht="15" customHeight="1" x14ac:dyDescent="0.25">
      <c r="A14" s="36" t="s">
        <v>179</v>
      </c>
      <c r="B14" s="44">
        <v>3344</v>
      </c>
      <c r="C14" s="30">
        <v>2</v>
      </c>
      <c r="D14" s="35"/>
      <c r="E14" s="30">
        <v>96</v>
      </c>
      <c r="F14" s="35">
        <f t="shared" si="0"/>
        <v>7200</v>
      </c>
      <c r="G14" s="35"/>
      <c r="H14" s="35">
        <f>H13</f>
        <v>83.5</v>
      </c>
      <c r="I14" s="35">
        <f t="shared" si="1"/>
        <v>2096.1499999999996</v>
      </c>
      <c r="J14" s="30"/>
    </row>
    <row r="15" spans="1:10" ht="15" customHeight="1" x14ac:dyDescent="0.25">
      <c r="A15" s="36" t="s">
        <v>85</v>
      </c>
      <c r="B15" s="44">
        <v>28212</v>
      </c>
      <c r="C15" s="30">
        <v>2</v>
      </c>
      <c r="D15" s="35"/>
      <c r="E15" s="30">
        <v>107</v>
      </c>
      <c r="F15" s="35">
        <f t="shared" si="0"/>
        <v>8025</v>
      </c>
      <c r="G15" s="35"/>
      <c r="H15" s="35">
        <f>H14</f>
        <v>83.5</v>
      </c>
      <c r="I15" s="35">
        <f t="shared" si="1"/>
        <v>2921.1499999999996</v>
      </c>
      <c r="J15" s="30"/>
    </row>
    <row r="16" spans="1:10" ht="15" customHeight="1" x14ac:dyDescent="0.25">
      <c r="A16" s="21" t="s">
        <v>319</v>
      </c>
      <c r="B16" s="50">
        <v>45569</v>
      </c>
      <c r="C16" s="17">
        <v>3</v>
      </c>
      <c r="D16" s="18">
        <v>9000</v>
      </c>
      <c r="E16" s="17"/>
      <c r="F16" s="18">
        <f t="shared" si="0"/>
        <v>9000</v>
      </c>
      <c r="G16" s="18">
        <v>5010</v>
      </c>
      <c r="H16" s="18">
        <f>G16/6</f>
        <v>835</v>
      </c>
      <c r="I16" s="18">
        <f t="shared" si="1"/>
        <v>4647.6499999999996</v>
      </c>
      <c r="J16" s="17"/>
    </row>
    <row r="17" spans="1:10" ht="15" customHeight="1" x14ac:dyDescent="0.25">
      <c r="A17" s="36" t="s">
        <v>48</v>
      </c>
      <c r="B17" s="34" t="s">
        <v>103</v>
      </c>
      <c r="C17" s="30">
        <v>3</v>
      </c>
      <c r="D17" s="35"/>
      <c r="E17" s="30">
        <v>97</v>
      </c>
      <c r="F17" s="35">
        <f t="shared" si="0"/>
        <v>7275</v>
      </c>
      <c r="G17" s="35"/>
      <c r="H17" s="35">
        <f>H16</f>
        <v>835</v>
      </c>
      <c r="I17" s="35">
        <f t="shared" si="1"/>
        <v>2922.6499999999996</v>
      </c>
      <c r="J17" s="30"/>
    </row>
    <row r="18" spans="1:10" ht="15" customHeight="1" x14ac:dyDescent="0.25">
      <c r="A18" s="30" t="s">
        <v>324</v>
      </c>
      <c r="B18" s="34" t="s">
        <v>92</v>
      </c>
      <c r="C18" s="30">
        <v>3</v>
      </c>
      <c r="D18" s="35"/>
      <c r="E18" s="30">
        <v>9</v>
      </c>
      <c r="F18" s="35">
        <f t="shared" si="0"/>
        <v>675</v>
      </c>
      <c r="G18" s="35"/>
      <c r="H18" s="35">
        <f>H17</f>
        <v>835</v>
      </c>
      <c r="I18" s="35">
        <f t="shared" si="1"/>
        <v>-3677.3500000000004</v>
      </c>
      <c r="J18" s="30"/>
    </row>
    <row r="19" spans="1:10" ht="15" customHeight="1" x14ac:dyDescent="0.25">
      <c r="A19" s="36" t="s">
        <v>54</v>
      </c>
      <c r="B19" s="34" t="s">
        <v>145</v>
      </c>
      <c r="C19" s="30">
        <v>3</v>
      </c>
      <c r="D19" s="35"/>
      <c r="E19" s="30">
        <v>89</v>
      </c>
      <c r="F19" s="35">
        <f t="shared" si="0"/>
        <v>6675</v>
      </c>
      <c r="G19" s="35"/>
      <c r="H19" s="35">
        <f>H18</f>
        <v>835</v>
      </c>
      <c r="I19" s="35">
        <f t="shared" si="1"/>
        <v>2322.6499999999996</v>
      </c>
      <c r="J19" s="30"/>
    </row>
    <row r="20" spans="1:10" ht="15" customHeight="1" x14ac:dyDescent="0.25">
      <c r="A20" s="30" t="s">
        <v>20</v>
      </c>
      <c r="B20" s="34" t="s">
        <v>104</v>
      </c>
      <c r="C20" s="30">
        <v>3</v>
      </c>
      <c r="D20" s="35"/>
      <c r="E20" s="30">
        <v>23</v>
      </c>
      <c r="F20" s="35">
        <f t="shared" si="0"/>
        <v>1725</v>
      </c>
      <c r="G20" s="35"/>
      <c r="H20" s="35">
        <f>H19</f>
        <v>835</v>
      </c>
      <c r="I20" s="35">
        <f t="shared" si="1"/>
        <v>-2627.3500000000004</v>
      </c>
      <c r="J20" s="30"/>
    </row>
    <row r="21" spans="1:10" ht="15" customHeight="1" x14ac:dyDescent="0.25">
      <c r="A21" s="36" t="s">
        <v>51</v>
      </c>
      <c r="B21" s="44">
        <v>32650</v>
      </c>
      <c r="C21" s="30">
        <v>3</v>
      </c>
      <c r="D21" s="35"/>
      <c r="E21" s="30">
        <v>60</v>
      </c>
      <c r="F21" s="35">
        <f t="shared" si="0"/>
        <v>4500</v>
      </c>
      <c r="G21" s="35"/>
      <c r="H21" s="35">
        <f>H20</f>
        <v>835</v>
      </c>
      <c r="I21" s="35">
        <f t="shared" si="1"/>
        <v>147.64999999999964</v>
      </c>
      <c r="J21" s="30"/>
    </row>
    <row r="22" spans="1:10" ht="15" customHeight="1" x14ac:dyDescent="0.25">
      <c r="A22" s="17" t="s">
        <v>65</v>
      </c>
      <c r="B22" s="16" t="s">
        <v>105</v>
      </c>
      <c r="C22" s="17">
        <v>4</v>
      </c>
      <c r="D22" s="18">
        <v>9000</v>
      </c>
      <c r="E22" s="17"/>
      <c r="F22" s="18">
        <f t="shared" si="0"/>
        <v>9000</v>
      </c>
      <c r="G22" s="18">
        <v>998</v>
      </c>
      <c r="H22" s="18">
        <f>G22/6</f>
        <v>166.33333333333334</v>
      </c>
      <c r="I22" s="18">
        <f t="shared" si="1"/>
        <v>3978.9833333333336</v>
      </c>
      <c r="J22" s="17"/>
    </row>
    <row r="23" spans="1:10" ht="15" customHeight="1" x14ac:dyDescent="0.25">
      <c r="A23" s="30" t="s">
        <v>15</v>
      </c>
      <c r="B23" s="34" t="s">
        <v>140</v>
      </c>
      <c r="C23" s="30">
        <v>4</v>
      </c>
      <c r="D23" s="35"/>
      <c r="E23" s="30">
        <v>2</v>
      </c>
      <c r="F23" s="35">
        <f t="shared" si="0"/>
        <v>150</v>
      </c>
      <c r="G23" s="35"/>
      <c r="H23" s="35">
        <f>H22</f>
        <v>166.33333333333334</v>
      </c>
      <c r="I23" s="35">
        <f t="shared" si="1"/>
        <v>-4871.0166666666673</v>
      </c>
      <c r="J23" s="30"/>
    </row>
    <row r="24" spans="1:10" ht="15" customHeight="1" x14ac:dyDescent="0.25">
      <c r="A24" s="36" t="s">
        <v>184</v>
      </c>
      <c r="B24" s="44">
        <v>11297</v>
      </c>
      <c r="C24" s="30">
        <v>4</v>
      </c>
      <c r="D24" s="35"/>
      <c r="E24" s="30">
        <v>93</v>
      </c>
      <c r="F24" s="35">
        <f t="shared" si="0"/>
        <v>6975</v>
      </c>
      <c r="G24" s="35"/>
      <c r="H24" s="35">
        <f>H23</f>
        <v>166.33333333333334</v>
      </c>
      <c r="I24" s="35">
        <f t="shared" si="1"/>
        <v>1953.9833333333327</v>
      </c>
      <c r="J24" s="30"/>
    </row>
    <row r="25" spans="1:10" ht="15" customHeight="1" x14ac:dyDescent="0.25">
      <c r="A25" s="30" t="s">
        <v>321</v>
      </c>
      <c r="B25" s="34" t="s">
        <v>97</v>
      </c>
      <c r="C25" s="30">
        <v>4</v>
      </c>
      <c r="D25" s="35"/>
      <c r="E25" s="30">
        <v>40</v>
      </c>
      <c r="F25" s="35">
        <f t="shared" si="0"/>
        <v>3000</v>
      </c>
      <c r="G25" s="35"/>
      <c r="H25" s="35">
        <f>H24</f>
        <v>166.33333333333334</v>
      </c>
      <c r="I25" s="35">
        <f t="shared" si="1"/>
        <v>-2021.0166666666669</v>
      </c>
      <c r="J25" s="30"/>
    </row>
    <row r="26" spans="1:10" ht="15" customHeight="1" x14ac:dyDescent="0.25">
      <c r="A26" s="30" t="s">
        <v>180</v>
      </c>
      <c r="B26" s="34" t="s">
        <v>235</v>
      </c>
      <c r="C26" s="30">
        <v>4</v>
      </c>
      <c r="D26" s="35"/>
      <c r="E26" s="30">
        <v>68</v>
      </c>
      <c r="F26" s="35">
        <f t="shared" si="0"/>
        <v>5100</v>
      </c>
      <c r="G26" s="35"/>
      <c r="H26" s="35">
        <f>H25</f>
        <v>166.33333333333334</v>
      </c>
      <c r="I26" s="35">
        <f t="shared" si="1"/>
        <v>78.983333333332666</v>
      </c>
      <c r="J26" s="30"/>
    </row>
    <row r="27" spans="1:10" ht="15" customHeight="1" x14ac:dyDescent="0.25">
      <c r="A27" s="30" t="s">
        <v>29</v>
      </c>
      <c r="B27" s="44">
        <v>11482</v>
      </c>
      <c r="C27" s="30">
        <v>4</v>
      </c>
      <c r="D27" s="35"/>
      <c r="E27" s="30">
        <v>17</v>
      </c>
      <c r="F27" s="35">
        <f t="shared" si="0"/>
        <v>1275</v>
      </c>
      <c r="G27" s="35"/>
      <c r="H27" s="35">
        <f>H26</f>
        <v>166.33333333333334</v>
      </c>
      <c r="I27" s="35">
        <f t="shared" si="1"/>
        <v>-3746.0166666666673</v>
      </c>
      <c r="J27" s="30"/>
    </row>
    <row r="28" spans="1:10" ht="15" customHeight="1" x14ac:dyDescent="0.25">
      <c r="A28" s="17" t="s">
        <v>61</v>
      </c>
      <c r="B28" s="50">
        <v>11423</v>
      </c>
      <c r="C28" s="17">
        <v>5</v>
      </c>
      <c r="D28" s="18">
        <v>9000</v>
      </c>
      <c r="E28" s="17"/>
      <c r="F28" s="18">
        <f t="shared" si="0"/>
        <v>9000</v>
      </c>
      <c r="G28" s="18">
        <v>685</v>
      </c>
      <c r="H28" s="18">
        <f>G28/6</f>
        <v>114.16666666666667</v>
      </c>
      <c r="I28" s="18">
        <f t="shared" si="1"/>
        <v>3926.8166666666657</v>
      </c>
      <c r="J28" s="17"/>
    </row>
    <row r="29" spans="1:10" ht="15" customHeight="1" x14ac:dyDescent="0.25">
      <c r="A29" s="30" t="s">
        <v>175</v>
      </c>
      <c r="B29" s="34" t="s">
        <v>127</v>
      </c>
      <c r="C29" s="30">
        <v>5</v>
      </c>
      <c r="D29" s="35"/>
      <c r="E29" s="30">
        <v>92</v>
      </c>
      <c r="F29" s="35">
        <f t="shared" si="0"/>
        <v>6900</v>
      </c>
      <c r="G29" s="35"/>
      <c r="H29" s="35">
        <f>H28</f>
        <v>114.16666666666667</v>
      </c>
      <c r="I29" s="35">
        <f t="shared" si="1"/>
        <v>1826.8166666666666</v>
      </c>
      <c r="J29" s="30"/>
    </row>
    <row r="30" spans="1:10" ht="15" customHeight="1" x14ac:dyDescent="0.25">
      <c r="A30" s="36" t="s">
        <v>194</v>
      </c>
      <c r="B30" s="44">
        <v>3344</v>
      </c>
      <c r="C30" s="30">
        <v>5</v>
      </c>
      <c r="D30" s="35"/>
      <c r="E30" s="30">
        <v>92</v>
      </c>
      <c r="F30" s="35">
        <f t="shared" si="0"/>
        <v>6900</v>
      </c>
      <c r="G30" s="35"/>
      <c r="H30" s="35">
        <f>H29</f>
        <v>114.16666666666667</v>
      </c>
      <c r="I30" s="35">
        <f t="shared" si="1"/>
        <v>1826.8166666666666</v>
      </c>
      <c r="J30" s="30"/>
    </row>
    <row r="31" spans="1:10" ht="15" customHeight="1" x14ac:dyDescent="0.25">
      <c r="A31" s="30" t="s">
        <v>67</v>
      </c>
      <c r="B31" s="34" t="s">
        <v>108</v>
      </c>
      <c r="C31" s="30">
        <v>5</v>
      </c>
      <c r="D31" s="35"/>
      <c r="E31" s="30">
        <v>6</v>
      </c>
      <c r="F31" s="35">
        <f t="shared" si="0"/>
        <v>450</v>
      </c>
      <c r="G31" s="35"/>
      <c r="H31" s="35">
        <f>H30</f>
        <v>114.16666666666667</v>
      </c>
      <c r="I31" s="35">
        <f t="shared" si="1"/>
        <v>-4623.1833333333334</v>
      </c>
      <c r="J31" s="30"/>
    </row>
    <row r="32" spans="1:10" ht="15" customHeight="1" x14ac:dyDescent="0.25">
      <c r="A32" s="30" t="s">
        <v>56</v>
      </c>
      <c r="B32" s="34" t="s">
        <v>106</v>
      </c>
      <c r="C32" s="30">
        <v>5</v>
      </c>
      <c r="D32" s="35"/>
      <c r="E32" s="30">
        <v>5</v>
      </c>
      <c r="F32" s="35">
        <f t="shared" si="0"/>
        <v>375</v>
      </c>
      <c r="G32" s="35"/>
      <c r="H32" s="35">
        <f>H31</f>
        <v>114.16666666666667</v>
      </c>
      <c r="I32" s="35">
        <f t="shared" si="1"/>
        <v>-4698.1833333333334</v>
      </c>
      <c r="J32" s="30"/>
    </row>
    <row r="33" spans="1:10" ht="15" customHeight="1" x14ac:dyDescent="0.25">
      <c r="A33" s="30" t="s">
        <v>163</v>
      </c>
      <c r="B33" s="34" t="s">
        <v>94</v>
      </c>
      <c r="C33" s="30">
        <v>5</v>
      </c>
      <c r="D33" s="35"/>
      <c r="E33" s="30">
        <v>24</v>
      </c>
      <c r="F33" s="35">
        <f t="shared" si="0"/>
        <v>1800</v>
      </c>
      <c r="G33" s="35"/>
      <c r="H33" s="35">
        <f>H32</f>
        <v>114.16666666666667</v>
      </c>
      <c r="I33" s="35">
        <f t="shared" si="1"/>
        <v>-3273.1833333333334</v>
      </c>
      <c r="J33" s="30"/>
    </row>
    <row r="34" spans="1:10" ht="15" customHeight="1" x14ac:dyDescent="0.25">
      <c r="A34" s="17" t="s">
        <v>46</v>
      </c>
      <c r="B34" s="16" t="s">
        <v>243</v>
      </c>
      <c r="C34" s="17">
        <v>6</v>
      </c>
      <c r="D34" s="18">
        <v>9000</v>
      </c>
      <c r="E34" s="17"/>
      <c r="F34" s="18">
        <f t="shared" si="0"/>
        <v>9000</v>
      </c>
      <c r="G34" s="18">
        <v>1758</v>
      </c>
      <c r="H34" s="18">
        <f>G34/6</f>
        <v>293</v>
      </c>
      <c r="I34" s="18">
        <f t="shared" si="1"/>
        <v>4105.6499999999996</v>
      </c>
      <c r="J34" s="17"/>
    </row>
    <row r="35" spans="1:10" ht="15" customHeight="1" x14ac:dyDescent="0.25">
      <c r="A35" s="30" t="s">
        <v>159</v>
      </c>
      <c r="B35" s="34" t="s">
        <v>91</v>
      </c>
      <c r="C35" s="30">
        <v>6</v>
      </c>
      <c r="D35" s="35"/>
      <c r="E35" s="30">
        <v>76</v>
      </c>
      <c r="F35" s="35">
        <f t="shared" si="0"/>
        <v>5700</v>
      </c>
      <c r="G35" s="35"/>
      <c r="H35" s="35">
        <f>H34</f>
        <v>293</v>
      </c>
      <c r="I35" s="35">
        <f t="shared" si="1"/>
        <v>805.64999999999964</v>
      </c>
      <c r="J35" s="30"/>
    </row>
    <row r="36" spans="1:10" ht="15" customHeight="1" x14ac:dyDescent="0.25">
      <c r="A36" s="30" t="s">
        <v>170</v>
      </c>
      <c r="B36" s="34" t="s">
        <v>237</v>
      </c>
      <c r="C36" s="30">
        <v>6</v>
      </c>
      <c r="D36" s="35"/>
      <c r="E36" s="30">
        <v>15</v>
      </c>
      <c r="F36" s="35">
        <f t="shared" ref="F36:F63" si="2">(E36*75)+D36</f>
        <v>1125</v>
      </c>
      <c r="G36" s="35"/>
      <c r="H36" s="35">
        <f>H35</f>
        <v>293</v>
      </c>
      <c r="I36" s="35">
        <f t="shared" ref="I36:I63" si="3">F36+H36-$I$65</f>
        <v>-3769.3500000000004</v>
      </c>
      <c r="J36" s="30"/>
    </row>
    <row r="37" spans="1:10" ht="15" customHeight="1" x14ac:dyDescent="0.25">
      <c r="A37" s="36" t="s">
        <v>318</v>
      </c>
      <c r="B37" s="44">
        <v>24859</v>
      </c>
      <c r="C37" s="30">
        <v>6</v>
      </c>
      <c r="D37" s="35"/>
      <c r="E37" s="30">
        <v>31</v>
      </c>
      <c r="F37" s="35">
        <f t="shared" si="2"/>
        <v>2325</v>
      </c>
      <c r="G37" s="35"/>
      <c r="H37" s="35">
        <f>H36</f>
        <v>293</v>
      </c>
      <c r="I37" s="35">
        <f t="shared" si="3"/>
        <v>-2569.3500000000004</v>
      </c>
      <c r="J37" s="30"/>
    </row>
    <row r="38" spans="1:10" ht="15" customHeight="1" x14ac:dyDescent="0.25">
      <c r="A38" s="30" t="s">
        <v>188</v>
      </c>
      <c r="B38" s="34" t="s">
        <v>245</v>
      </c>
      <c r="C38" s="30">
        <v>6</v>
      </c>
      <c r="D38" s="35"/>
      <c r="E38" s="30">
        <v>50</v>
      </c>
      <c r="F38" s="35">
        <f t="shared" si="2"/>
        <v>3750</v>
      </c>
      <c r="G38" s="35"/>
      <c r="H38" s="35">
        <f>H37</f>
        <v>293</v>
      </c>
      <c r="I38" s="35">
        <f t="shared" si="3"/>
        <v>-1144.3500000000004</v>
      </c>
      <c r="J38" s="30"/>
    </row>
    <row r="39" spans="1:10" ht="15" customHeight="1" x14ac:dyDescent="0.25">
      <c r="A39" s="30" t="s">
        <v>172</v>
      </c>
      <c r="B39" s="34" t="s">
        <v>122</v>
      </c>
      <c r="C39" s="30">
        <v>6</v>
      </c>
      <c r="D39" s="35"/>
      <c r="E39" s="30">
        <v>65</v>
      </c>
      <c r="F39" s="35">
        <f t="shared" si="2"/>
        <v>4875</v>
      </c>
      <c r="G39" s="35"/>
      <c r="H39" s="35">
        <f>H38</f>
        <v>293</v>
      </c>
      <c r="I39" s="35">
        <f t="shared" si="3"/>
        <v>-19.350000000000364</v>
      </c>
      <c r="J39" s="30"/>
    </row>
    <row r="40" spans="1:10" ht="15" customHeight="1" x14ac:dyDescent="0.25">
      <c r="A40" s="17" t="s">
        <v>169</v>
      </c>
      <c r="B40" s="16" t="s">
        <v>131</v>
      </c>
      <c r="C40" s="17">
        <v>7</v>
      </c>
      <c r="D40" s="18">
        <v>9000</v>
      </c>
      <c r="E40" s="17"/>
      <c r="F40" s="18">
        <f t="shared" si="2"/>
        <v>9000</v>
      </c>
      <c r="G40" s="18">
        <v>2647</v>
      </c>
      <c r="H40" s="18">
        <f>G40/6</f>
        <v>441.16666666666669</v>
      </c>
      <c r="I40" s="18">
        <f t="shared" si="3"/>
        <v>4253.8166666666657</v>
      </c>
      <c r="J40" s="17"/>
    </row>
    <row r="41" spans="1:10" ht="15" customHeight="1" x14ac:dyDescent="0.25">
      <c r="A41" s="30" t="s">
        <v>322</v>
      </c>
      <c r="B41" s="34" t="s">
        <v>240</v>
      </c>
      <c r="C41" s="30">
        <v>7</v>
      </c>
      <c r="D41" s="35"/>
      <c r="E41" s="30">
        <v>60</v>
      </c>
      <c r="F41" s="35">
        <f t="shared" si="2"/>
        <v>4500</v>
      </c>
      <c r="G41" s="35"/>
      <c r="H41" s="35">
        <f>H40</f>
        <v>441.16666666666669</v>
      </c>
      <c r="I41" s="35">
        <f t="shared" si="3"/>
        <v>-246.18333333333339</v>
      </c>
      <c r="J41" s="30"/>
    </row>
    <row r="42" spans="1:10" ht="15" customHeight="1" x14ac:dyDescent="0.25">
      <c r="A42" s="36" t="s">
        <v>84</v>
      </c>
      <c r="B42" s="34" t="s">
        <v>146</v>
      </c>
      <c r="C42" s="30">
        <v>7</v>
      </c>
      <c r="D42" s="35"/>
      <c r="E42" s="30">
        <v>15</v>
      </c>
      <c r="F42" s="35">
        <f t="shared" si="2"/>
        <v>1125</v>
      </c>
      <c r="G42" s="35"/>
      <c r="H42" s="35">
        <f>H41</f>
        <v>441.16666666666669</v>
      </c>
      <c r="I42" s="35">
        <f t="shared" si="3"/>
        <v>-3621.1833333333334</v>
      </c>
      <c r="J42" s="30"/>
    </row>
    <row r="43" spans="1:10" ht="15" customHeight="1" x14ac:dyDescent="0.25">
      <c r="A43" s="30" t="s">
        <v>80</v>
      </c>
      <c r="B43" s="34" t="s">
        <v>139</v>
      </c>
      <c r="C43" s="30">
        <v>7</v>
      </c>
      <c r="D43" s="35"/>
      <c r="E43" s="30">
        <v>68</v>
      </c>
      <c r="F43" s="35">
        <f t="shared" si="2"/>
        <v>5100</v>
      </c>
      <c r="G43" s="35"/>
      <c r="H43" s="35">
        <f>H42</f>
        <v>441.16666666666669</v>
      </c>
      <c r="I43" s="35">
        <f t="shared" si="3"/>
        <v>353.81666666666661</v>
      </c>
      <c r="J43" s="30"/>
    </row>
    <row r="44" spans="1:10" ht="15" customHeight="1" x14ac:dyDescent="0.25">
      <c r="A44" s="30" t="s">
        <v>176</v>
      </c>
      <c r="B44" s="34" t="s">
        <v>241</v>
      </c>
      <c r="C44" s="30">
        <v>7</v>
      </c>
      <c r="D44" s="35"/>
      <c r="E44" s="30">
        <v>26</v>
      </c>
      <c r="F44" s="35">
        <f t="shared" si="2"/>
        <v>1950</v>
      </c>
      <c r="G44" s="35"/>
      <c r="H44" s="35">
        <f>H43</f>
        <v>441.16666666666669</v>
      </c>
      <c r="I44" s="35">
        <f t="shared" si="3"/>
        <v>-2796.1833333333338</v>
      </c>
      <c r="J44" s="30"/>
    </row>
    <row r="45" spans="1:10" ht="15" customHeight="1" x14ac:dyDescent="0.25">
      <c r="A45" s="30" t="s">
        <v>352</v>
      </c>
      <c r="B45" s="34">
        <v>31064</v>
      </c>
      <c r="C45" s="30">
        <v>7</v>
      </c>
      <c r="D45" s="35"/>
      <c r="E45" s="30">
        <v>71</v>
      </c>
      <c r="F45" s="35">
        <f t="shared" si="2"/>
        <v>5325</v>
      </c>
      <c r="G45" s="35"/>
      <c r="H45" s="35">
        <f>H44</f>
        <v>441.16666666666669</v>
      </c>
      <c r="I45" s="35">
        <f t="shared" si="3"/>
        <v>578.81666666666661</v>
      </c>
      <c r="J45" s="30"/>
    </row>
    <row r="46" spans="1:10" ht="15" customHeight="1" x14ac:dyDescent="0.25">
      <c r="A46" s="21" t="s">
        <v>308</v>
      </c>
      <c r="B46" s="16" t="s">
        <v>120</v>
      </c>
      <c r="C46" s="17">
        <v>8</v>
      </c>
      <c r="D46" s="18">
        <v>9000</v>
      </c>
      <c r="E46" s="17"/>
      <c r="F46" s="18">
        <f t="shared" si="2"/>
        <v>9000</v>
      </c>
      <c r="G46" s="18">
        <v>4085</v>
      </c>
      <c r="H46" s="18">
        <f>G46/6</f>
        <v>680.83333333333337</v>
      </c>
      <c r="I46" s="18">
        <f t="shared" si="3"/>
        <v>4493.4833333333336</v>
      </c>
      <c r="J46" s="17"/>
    </row>
    <row r="47" spans="1:10" ht="15" customHeight="1" x14ac:dyDescent="0.25">
      <c r="A47" s="30" t="s">
        <v>157</v>
      </c>
      <c r="B47" s="34" t="s">
        <v>109</v>
      </c>
      <c r="C47" s="30">
        <v>8</v>
      </c>
      <c r="D47" s="35"/>
      <c r="E47" s="30">
        <v>104</v>
      </c>
      <c r="F47" s="35">
        <f t="shared" si="2"/>
        <v>7800</v>
      </c>
      <c r="G47" s="35"/>
      <c r="H47" s="35">
        <f>H46</f>
        <v>680.83333333333337</v>
      </c>
      <c r="I47" s="35">
        <f t="shared" si="3"/>
        <v>3293.4833333333336</v>
      </c>
      <c r="J47" s="30"/>
    </row>
    <row r="48" spans="1:10" ht="15" customHeight="1" x14ac:dyDescent="0.25">
      <c r="A48" s="30" t="s">
        <v>173</v>
      </c>
      <c r="B48" s="34" t="s">
        <v>133</v>
      </c>
      <c r="C48" s="30">
        <v>8</v>
      </c>
      <c r="D48" s="35"/>
      <c r="E48" s="30">
        <v>30</v>
      </c>
      <c r="F48" s="35">
        <f t="shared" si="2"/>
        <v>2250</v>
      </c>
      <c r="G48" s="35"/>
      <c r="H48" s="35">
        <f>H47</f>
        <v>680.83333333333337</v>
      </c>
      <c r="I48" s="35">
        <f t="shared" si="3"/>
        <v>-2256.5166666666669</v>
      </c>
      <c r="J48" s="30"/>
    </row>
    <row r="49" spans="1:10" ht="15" customHeight="1" x14ac:dyDescent="0.25">
      <c r="A49" s="30" t="s">
        <v>75</v>
      </c>
      <c r="B49" s="34" t="s">
        <v>124</v>
      </c>
      <c r="C49" s="30">
        <v>8</v>
      </c>
      <c r="D49" s="35"/>
      <c r="E49" s="30">
        <v>26</v>
      </c>
      <c r="F49" s="35">
        <f t="shared" si="2"/>
        <v>1950</v>
      </c>
      <c r="G49" s="35"/>
      <c r="H49" s="35">
        <f>H48</f>
        <v>680.83333333333337</v>
      </c>
      <c r="I49" s="35">
        <f t="shared" si="3"/>
        <v>-2556.5166666666669</v>
      </c>
      <c r="J49" s="30"/>
    </row>
    <row r="50" spans="1:10" ht="15" customHeight="1" x14ac:dyDescent="0.25">
      <c r="A50" s="30" t="s">
        <v>320</v>
      </c>
      <c r="B50" s="34" t="s">
        <v>121</v>
      </c>
      <c r="C50" s="30">
        <v>8</v>
      </c>
      <c r="D50" s="35"/>
      <c r="E50" s="30">
        <v>28</v>
      </c>
      <c r="F50" s="35">
        <f t="shared" si="2"/>
        <v>2100</v>
      </c>
      <c r="G50" s="35"/>
      <c r="H50" s="35">
        <f>H49</f>
        <v>680.83333333333337</v>
      </c>
      <c r="I50" s="35">
        <f t="shared" si="3"/>
        <v>-2406.5166666666669</v>
      </c>
      <c r="J50" s="30"/>
    </row>
    <row r="51" spans="1:10" ht="15" customHeight="1" x14ac:dyDescent="0.25">
      <c r="A51" s="36" t="s">
        <v>192</v>
      </c>
      <c r="B51" s="34" t="s">
        <v>143</v>
      </c>
      <c r="C51" s="30">
        <v>8</v>
      </c>
      <c r="D51" s="35"/>
      <c r="E51" s="30">
        <v>28</v>
      </c>
      <c r="F51" s="35">
        <f t="shared" si="2"/>
        <v>2100</v>
      </c>
      <c r="G51" s="35"/>
      <c r="H51" s="35">
        <f>H50</f>
        <v>680.83333333333337</v>
      </c>
      <c r="I51" s="35">
        <f t="shared" si="3"/>
        <v>-2406.5166666666669</v>
      </c>
      <c r="J51" s="30"/>
    </row>
    <row r="52" spans="1:10" ht="15" customHeight="1" x14ac:dyDescent="0.25">
      <c r="A52" s="21" t="s">
        <v>315</v>
      </c>
      <c r="B52" s="50">
        <v>11298</v>
      </c>
      <c r="C52" s="17">
        <v>9</v>
      </c>
      <c r="D52" s="18">
        <v>9000</v>
      </c>
      <c r="E52" s="17"/>
      <c r="F52" s="18">
        <f t="shared" si="2"/>
        <v>9000</v>
      </c>
      <c r="G52" s="18">
        <v>4085</v>
      </c>
      <c r="H52" s="18">
        <f>G52/6</f>
        <v>680.83333333333337</v>
      </c>
      <c r="I52" s="18">
        <f t="shared" si="3"/>
        <v>4493.4833333333336</v>
      </c>
      <c r="J52" s="17"/>
    </row>
    <row r="53" spans="1:10" ht="15" customHeight="1" x14ac:dyDescent="0.25">
      <c r="A53" s="36" t="s">
        <v>41</v>
      </c>
      <c r="B53" s="34" t="s">
        <v>118</v>
      </c>
      <c r="C53" s="30">
        <v>9</v>
      </c>
      <c r="D53" s="35"/>
      <c r="E53" s="30">
        <v>27</v>
      </c>
      <c r="F53" s="35">
        <f t="shared" si="2"/>
        <v>2025</v>
      </c>
      <c r="G53" s="35"/>
      <c r="H53" s="35">
        <f>H52</f>
        <v>680.83333333333337</v>
      </c>
      <c r="I53" s="35">
        <f t="shared" si="3"/>
        <v>-2481.5166666666669</v>
      </c>
      <c r="J53" s="30"/>
    </row>
    <row r="54" spans="1:10" ht="15" customHeight="1" x14ac:dyDescent="0.25">
      <c r="A54" s="30" t="s">
        <v>37</v>
      </c>
      <c r="B54" s="44">
        <v>11411</v>
      </c>
      <c r="C54" s="30">
        <v>9</v>
      </c>
      <c r="D54" s="35"/>
      <c r="E54" s="30">
        <v>100</v>
      </c>
      <c r="F54" s="35">
        <f t="shared" si="2"/>
        <v>7500</v>
      </c>
      <c r="G54" s="35"/>
      <c r="H54" s="35">
        <f>H53</f>
        <v>680.83333333333337</v>
      </c>
      <c r="I54" s="35">
        <f t="shared" si="3"/>
        <v>2993.4833333333327</v>
      </c>
      <c r="J54" s="30"/>
    </row>
    <row r="55" spans="1:10" ht="15" customHeight="1" x14ac:dyDescent="0.25">
      <c r="A55" s="30" t="s">
        <v>183</v>
      </c>
      <c r="B55" s="34" t="s">
        <v>133</v>
      </c>
      <c r="C55" s="30">
        <v>9</v>
      </c>
      <c r="D55" s="35"/>
      <c r="E55" s="30">
        <v>30</v>
      </c>
      <c r="F55" s="35">
        <f t="shared" si="2"/>
        <v>2250</v>
      </c>
      <c r="G55" s="35"/>
      <c r="H55" s="35">
        <f>H54</f>
        <v>680.83333333333337</v>
      </c>
      <c r="I55" s="35">
        <f t="shared" si="3"/>
        <v>-2256.5166666666669</v>
      </c>
      <c r="J55" s="30"/>
    </row>
    <row r="56" spans="1:10" ht="15" customHeight="1" x14ac:dyDescent="0.25">
      <c r="A56" s="30" t="s">
        <v>177</v>
      </c>
      <c r="B56" s="34" t="s">
        <v>124</v>
      </c>
      <c r="C56" s="30">
        <v>9</v>
      </c>
      <c r="D56" s="35"/>
      <c r="E56" s="30">
        <v>26</v>
      </c>
      <c r="F56" s="35">
        <f t="shared" si="2"/>
        <v>1950</v>
      </c>
      <c r="G56" s="35"/>
      <c r="H56" s="35">
        <f>H55</f>
        <v>680.83333333333337</v>
      </c>
      <c r="I56" s="35">
        <f t="shared" si="3"/>
        <v>-2556.5166666666669</v>
      </c>
      <c r="J56" s="30"/>
    </row>
    <row r="57" spans="1:10" ht="15" customHeight="1" x14ac:dyDescent="0.25">
      <c r="A57" s="30" t="s">
        <v>189</v>
      </c>
      <c r="B57" s="34" t="s">
        <v>143</v>
      </c>
      <c r="C57" s="30">
        <v>9</v>
      </c>
      <c r="D57" s="35"/>
      <c r="E57" s="30">
        <v>28</v>
      </c>
      <c r="F57" s="35">
        <f t="shared" si="2"/>
        <v>2100</v>
      </c>
      <c r="G57" s="35"/>
      <c r="H57" s="35">
        <f>H56</f>
        <v>680.83333333333337</v>
      </c>
      <c r="I57" s="35">
        <f t="shared" si="3"/>
        <v>-2406.5166666666669</v>
      </c>
      <c r="J57" s="30"/>
    </row>
    <row r="58" spans="1:10" ht="15" customHeight="1" x14ac:dyDescent="0.25">
      <c r="A58" s="17" t="s">
        <v>182</v>
      </c>
      <c r="B58" s="16" t="s">
        <v>122</v>
      </c>
      <c r="C58" s="17">
        <v>10</v>
      </c>
      <c r="D58" s="18">
        <v>9000</v>
      </c>
      <c r="E58" s="17"/>
      <c r="F58" s="18">
        <f t="shared" si="2"/>
        <v>9000</v>
      </c>
      <c r="G58" s="18">
        <v>4765</v>
      </c>
      <c r="H58" s="18">
        <f>G58/6</f>
        <v>794.16666666666663</v>
      </c>
      <c r="I58" s="18">
        <f t="shared" si="3"/>
        <v>4606.8166666666657</v>
      </c>
      <c r="J58" s="17" t="s">
        <v>361</v>
      </c>
    </row>
    <row r="59" spans="1:10" ht="15" customHeight="1" x14ac:dyDescent="0.25">
      <c r="A59" s="36" t="s">
        <v>43</v>
      </c>
      <c r="B59" s="34" t="s">
        <v>113</v>
      </c>
      <c r="C59" s="30">
        <v>10</v>
      </c>
      <c r="D59" s="35"/>
      <c r="E59" s="30">
        <v>74</v>
      </c>
      <c r="F59" s="35">
        <f t="shared" si="2"/>
        <v>5550</v>
      </c>
      <c r="G59" s="35"/>
      <c r="H59" s="35">
        <f>H58</f>
        <v>794.16666666666663</v>
      </c>
      <c r="I59" s="35">
        <f t="shared" si="3"/>
        <v>1156.8166666666666</v>
      </c>
      <c r="J59" s="30"/>
    </row>
    <row r="60" spans="1:10" ht="15" customHeight="1" x14ac:dyDescent="0.25">
      <c r="A60" s="36" t="s">
        <v>260</v>
      </c>
      <c r="B60" s="34">
        <v>11490</v>
      </c>
      <c r="C60" s="30">
        <v>10</v>
      </c>
      <c r="D60" s="35"/>
      <c r="E60" s="30">
        <v>115</v>
      </c>
      <c r="F60" s="35">
        <f t="shared" si="2"/>
        <v>8625</v>
      </c>
      <c r="G60" s="35"/>
      <c r="H60" s="35">
        <f>H59</f>
        <v>794.16666666666663</v>
      </c>
      <c r="I60" s="35">
        <f t="shared" si="3"/>
        <v>4231.8166666666657</v>
      </c>
      <c r="J60" s="30"/>
    </row>
    <row r="61" spans="1:10" ht="15" customHeight="1" x14ac:dyDescent="0.25">
      <c r="A61" s="30" t="s">
        <v>70</v>
      </c>
      <c r="B61" s="34" t="s">
        <v>114</v>
      </c>
      <c r="C61" s="30">
        <v>10</v>
      </c>
      <c r="D61" s="35"/>
      <c r="E61" s="30">
        <v>15</v>
      </c>
      <c r="F61" s="35">
        <f t="shared" si="2"/>
        <v>1125</v>
      </c>
      <c r="G61" s="35"/>
      <c r="H61" s="35">
        <f>H60</f>
        <v>794.16666666666663</v>
      </c>
      <c r="I61" s="35">
        <f t="shared" si="3"/>
        <v>-3268.1833333333338</v>
      </c>
      <c r="J61" s="30"/>
    </row>
    <row r="62" spans="1:10" ht="15" customHeight="1" x14ac:dyDescent="0.25">
      <c r="A62" s="30" t="s">
        <v>58</v>
      </c>
      <c r="B62" s="34" t="s">
        <v>99</v>
      </c>
      <c r="C62" s="30">
        <v>10</v>
      </c>
      <c r="D62" s="35"/>
      <c r="E62" s="30">
        <v>125</v>
      </c>
      <c r="F62" s="35">
        <f t="shared" si="2"/>
        <v>9375</v>
      </c>
      <c r="G62" s="35"/>
      <c r="H62" s="35">
        <f>H61</f>
        <v>794.16666666666663</v>
      </c>
      <c r="I62" s="35">
        <f t="shared" si="3"/>
        <v>4981.8166666666657</v>
      </c>
      <c r="J62" s="30"/>
    </row>
    <row r="63" spans="1:10" ht="15" customHeight="1" x14ac:dyDescent="0.25">
      <c r="A63" s="36" t="s">
        <v>76</v>
      </c>
      <c r="B63" s="34" t="s">
        <v>126</v>
      </c>
      <c r="C63" s="30">
        <v>10</v>
      </c>
      <c r="D63" s="35"/>
      <c r="E63" s="30">
        <v>40</v>
      </c>
      <c r="F63" s="35">
        <f t="shared" si="2"/>
        <v>3000</v>
      </c>
      <c r="G63" s="35"/>
      <c r="H63" s="35">
        <f>H62</f>
        <v>794.16666666666663</v>
      </c>
      <c r="I63" s="35">
        <f t="shared" si="3"/>
        <v>-1393.1833333333338</v>
      </c>
      <c r="J63" s="30"/>
    </row>
    <row r="64" spans="1:10" ht="15" customHeight="1" x14ac:dyDescent="0.25">
      <c r="A64" s="45"/>
      <c r="B64" s="45"/>
      <c r="C64" s="45"/>
      <c r="D64" s="46"/>
      <c r="E64" s="45"/>
      <c r="F64" s="46">
        <f>SUM(F4:F63)</f>
        <v>284400</v>
      </c>
      <c r="G64" s="46"/>
      <c r="H64" s="46">
        <f>SUM(H4:H63)</f>
        <v>26840.999999999993</v>
      </c>
      <c r="I64" s="46">
        <f>F64+H64</f>
        <v>311241</v>
      </c>
      <c r="J64" s="46"/>
    </row>
    <row r="65" spans="1:10" ht="15" customHeight="1" x14ac:dyDescent="0.25">
      <c r="A65" s="45"/>
      <c r="B65" s="45"/>
      <c r="C65" s="45"/>
      <c r="D65" s="46"/>
      <c r="E65" s="45"/>
      <c r="F65" s="46"/>
      <c r="G65" s="46"/>
      <c r="H65" s="47" t="s">
        <v>57</v>
      </c>
      <c r="I65" s="46">
        <f>I64/(COUNTIF(A4:A63,"*"))</f>
        <v>5187.3500000000004</v>
      </c>
      <c r="J65" s="45"/>
    </row>
  </sheetData>
  <autoFilter ref="A3:J63" xr:uid="{6F474B58-787A-4D45-B02F-A5A27401A210}">
    <sortState xmlns:xlrd2="http://schemas.microsoft.com/office/spreadsheetml/2017/richdata2" ref="A4:J65">
      <sortCondition ref="C3:C63"/>
    </sortState>
  </autoFilter>
  <conditionalFormatting sqref="I56 I61 I51 I58 I32:I34 I29:I30 I36 I24:I25 I4:I21 I43 I38:I41 I48 I46">
    <cfRule type="cellIs" dxfId="24" priority="123" operator="lessThan">
      <formula>0</formula>
    </cfRule>
  </conditionalFormatting>
  <conditionalFormatting sqref="I23">
    <cfRule type="cellIs" dxfId="23" priority="105" operator="lessThan">
      <formula>0</formula>
    </cfRule>
  </conditionalFormatting>
  <conditionalFormatting sqref="I22">
    <cfRule type="cellIs" dxfId="22" priority="104" operator="lessThan">
      <formula>0</formula>
    </cfRule>
  </conditionalFormatting>
  <conditionalFormatting sqref="I27">
    <cfRule type="cellIs" dxfId="21" priority="103" operator="lessThan">
      <formula>0</formula>
    </cfRule>
  </conditionalFormatting>
  <conditionalFormatting sqref="I28">
    <cfRule type="cellIs" dxfId="20" priority="102" operator="lessThan">
      <formula>0</formula>
    </cfRule>
  </conditionalFormatting>
  <conditionalFormatting sqref="I31">
    <cfRule type="cellIs" dxfId="19" priority="99" operator="lessThan">
      <formula>0</formula>
    </cfRule>
  </conditionalFormatting>
  <conditionalFormatting sqref="I35">
    <cfRule type="cellIs" dxfId="18" priority="97" operator="lessThan">
      <formula>0</formula>
    </cfRule>
  </conditionalFormatting>
  <conditionalFormatting sqref="I42">
    <cfRule type="cellIs" dxfId="17" priority="93" operator="lessThan">
      <formula>0</formula>
    </cfRule>
  </conditionalFormatting>
  <conditionalFormatting sqref="I44:I45">
    <cfRule type="cellIs" dxfId="16" priority="92" operator="lessThan">
      <formula>0</formula>
    </cfRule>
  </conditionalFormatting>
  <conditionalFormatting sqref="I47">
    <cfRule type="cellIs" dxfId="15" priority="91" operator="lessThan">
      <formula>0</formula>
    </cfRule>
  </conditionalFormatting>
  <conditionalFormatting sqref="I49">
    <cfRule type="cellIs" dxfId="14" priority="90" operator="lessThan">
      <formula>0</formula>
    </cfRule>
  </conditionalFormatting>
  <conditionalFormatting sqref="I52">
    <cfRule type="cellIs" dxfId="13" priority="88" operator="lessThan">
      <formula>0</formula>
    </cfRule>
  </conditionalFormatting>
  <conditionalFormatting sqref="I54">
    <cfRule type="cellIs" dxfId="12" priority="87" operator="lessThan">
      <formula>0</formula>
    </cfRule>
  </conditionalFormatting>
  <conditionalFormatting sqref="I55">
    <cfRule type="cellIs" dxfId="11" priority="86" operator="lessThan">
      <formula>0</formula>
    </cfRule>
  </conditionalFormatting>
  <conditionalFormatting sqref="I57">
    <cfRule type="cellIs" dxfId="10" priority="85" operator="lessThan">
      <formula>0</formula>
    </cfRule>
  </conditionalFormatting>
  <conditionalFormatting sqref="I59">
    <cfRule type="cellIs" dxfId="9" priority="84" operator="lessThan">
      <formula>0</formula>
    </cfRule>
  </conditionalFormatting>
  <conditionalFormatting sqref="I53">
    <cfRule type="cellIs" dxfId="8" priority="83" operator="lessThan">
      <formula>0</formula>
    </cfRule>
  </conditionalFormatting>
  <conditionalFormatting sqref="I60">
    <cfRule type="cellIs" dxfId="7" priority="81" operator="lessThan">
      <formula>0</formula>
    </cfRule>
  </conditionalFormatting>
  <conditionalFormatting sqref="I62">
    <cfRule type="cellIs" dxfId="6" priority="80" operator="lessThan">
      <formula>0</formula>
    </cfRule>
  </conditionalFormatting>
  <conditionalFormatting sqref="I63">
    <cfRule type="cellIs" dxfId="5" priority="79" operator="lessThan">
      <formula>0</formula>
    </cfRule>
  </conditionalFormatting>
  <conditionalFormatting sqref="I26">
    <cfRule type="cellIs" dxfId="4" priority="34" operator="lessThan">
      <formula>0</formula>
    </cfRule>
  </conditionalFormatting>
  <conditionalFormatting sqref="I37">
    <cfRule type="cellIs" dxfId="3" priority="33" operator="lessThan">
      <formula>0</formula>
    </cfRule>
  </conditionalFormatting>
  <conditionalFormatting sqref="I50">
    <cfRule type="cellIs" dxfId="2" priority="32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A943B-7E61-43E6-9D21-3034A7C415AE}">
  <dimension ref="A1:L88"/>
  <sheetViews>
    <sheetView zoomScaleNormal="100" workbookViewId="0">
      <selection activeCell="K2" sqref="K2"/>
    </sheetView>
  </sheetViews>
  <sheetFormatPr defaultColWidth="8.85546875" defaultRowHeight="15" customHeight="1" x14ac:dyDescent="0.25"/>
  <cols>
    <col min="1" max="1" width="19.7109375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0.7109375" style="3" bestFit="1" customWidth="1"/>
    <col min="10" max="10" width="35.140625" style="2" bestFit="1" customWidth="1"/>
    <col min="11" max="11" width="10.140625" style="2" bestFit="1" customWidth="1"/>
    <col min="12" max="16384" width="8.85546875" style="2"/>
  </cols>
  <sheetData>
    <row r="1" spans="1:12" ht="31.5" x14ac:dyDescent="0.25">
      <c r="A1" s="7" t="s">
        <v>358</v>
      </c>
      <c r="J1" s="11"/>
    </row>
    <row r="2" spans="1:12" ht="15" customHeight="1" x14ac:dyDescent="0.25">
      <c r="A2" s="1"/>
      <c r="B2" s="1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  <c r="L2" s="3"/>
    </row>
    <row r="3" spans="1:12" ht="15" customHeight="1" x14ac:dyDescent="0.25">
      <c r="A3" s="1" t="s">
        <v>5</v>
      </c>
      <c r="B3" s="1" t="s">
        <v>6</v>
      </c>
      <c r="C3" s="1" t="s">
        <v>354</v>
      </c>
      <c r="D3" s="4" t="s">
        <v>7</v>
      </c>
      <c r="E3" s="1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" t="s">
        <v>13</v>
      </c>
    </row>
    <row r="4" spans="1:12" ht="15" customHeight="1" x14ac:dyDescent="0.25">
      <c r="A4" s="17" t="s">
        <v>158</v>
      </c>
      <c r="B4" s="52" t="s">
        <v>231</v>
      </c>
      <c r="C4" s="17">
        <v>1</v>
      </c>
      <c r="D4" s="18">
        <v>6000</v>
      </c>
      <c r="E4" s="17"/>
      <c r="F4" s="10">
        <f t="shared" ref="F4:F86" si="0">(E4*75)+D4</f>
        <v>6000</v>
      </c>
      <c r="G4" s="10">
        <v>3449</v>
      </c>
      <c r="H4" s="10">
        <f>G4/4</f>
        <v>862.25</v>
      </c>
      <c r="I4" s="10">
        <f t="shared" ref="I4:I35" si="1">F4+H4-$I$88</f>
        <v>1305.2740963855422</v>
      </c>
      <c r="J4" s="9"/>
    </row>
    <row r="5" spans="1:12" ht="15" customHeight="1" x14ac:dyDescent="0.25">
      <c r="A5" s="30" t="s">
        <v>55</v>
      </c>
      <c r="B5" s="51" t="s">
        <v>115</v>
      </c>
      <c r="C5" s="30">
        <v>1</v>
      </c>
      <c r="D5" s="35"/>
      <c r="E5" s="30">
        <v>66</v>
      </c>
      <c r="F5" s="25">
        <f t="shared" si="0"/>
        <v>4950</v>
      </c>
      <c r="G5" s="32"/>
      <c r="H5" s="25">
        <f>H4</f>
        <v>862.25</v>
      </c>
      <c r="I5" s="25">
        <f t="shared" si="1"/>
        <v>255.27409638554218</v>
      </c>
      <c r="J5" s="27"/>
    </row>
    <row r="6" spans="1:12" ht="15" customHeight="1" x14ac:dyDescent="0.25">
      <c r="A6" s="36" t="s">
        <v>19</v>
      </c>
      <c r="B6" s="51" t="s">
        <v>94</v>
      </c>
      <c r="C6" s="30">
        <v>1</v>
      </c>
      <c r="D6" s="35"/>
      <c r="E6" s="30">
        <v>23</v>
      </c>
      <c r="F6" s="25">
        <f t="shared" si="0"/>
        <v>1725</v>
      </c>
      <c r="G6" s="32"/>
      <c r="H6" s="25">
        <f>H5</f>
        <v>862.25</v>
      </c>
      <c r="I6" s="25">
        <f t="shared" si="1"/>
        <v>-2969.7259036144578</v>
      </c>
      <c r="J6" s="24"/>
    </row>
    <row r="7" spans="1:12" ht="15" customHeight="1" x14ac:dyDescent="0.25">
      <c r="A7" s="30" t="s">
        <v>24</v>
      </c>
      <c r="B7" s="51" t="s">
        <v>142</v>
      </c>
      <c r="C7" s="30">
        <v>1</v>
      </c>
      <c r="D7" s="35"/>
      <c r="E7" s="30">
        <v>28</v>
      </c>
      <c r="F7" s="25">
        <f t="shared" si="0"/>
        <v>2100</v>
      </c>
      <c r="G7" s="32"/>
      <c r="H7" s="25">
        <f>H6</f>
        <v>862.25</v>
      </c>
      <c r="I7" s="25">
        <f t="shared" si="1"/>
        <v>-2594.7259036144578</v>
      </c>
      <c r="J7" s="28"/>
    </row>
    <row r="8" spans="1:12" ht="15" customHeight="1" x14ac:dyDescent="0.25">
      <c r="A8" s="17" t="s">
        <v>153</v>
      </c>
      <c r="B8" s="52" t="s">
        <v>137</v>
      </c>
      <c r="C8" s="17">
        <v>2</v>
      </c>
      <c r="D8" s="18">
        <v>6000</v>
      </c>
      <c r="E8" s="17"/>
      <c r="F8" s="10">
        <f t="shared" si="0"/>
        <v>6000</v>
      </c>
      <c r="G8" s="10">
        <v>4152</v>
      </c>
      <c r="H8" s="10">
        <f t="shared" ref="H8:H64" si="2">G8/4</f>
        <v>1038</v>
      </c>
      <c r="I8" s="10">
        <f t="shared" si="1"/>
        <v>1481.0240963855422</v>
      </c>
      <c r="J8" s="9"/>
    </row>
    <row r="9" spans="1:12" ht="15" customHeight="1" x14ac:dyDescent="0.25">
      <c r="A9" s="30" t="s">
        <v>15</v>
      </c>
      <c r="B9" s="51" t="s">
        <v>140</v>
      </c>
      <c r="C9" s="30">
        <v>2</v>
      </c>
      <c r="D9" s="35"/>
      <c r="E9" s="30">
        <v>44</v>
      </c>
      <c r="F9" s="25">
        <f t="shared" si="0"/>
        <v>3300</v>
      </c>
      <c r="G9" s="32"/>
      <c r="H9" s="25">
        <f>H8</f>
        <v>1038</v>
      </c>
      <c r="I9" s="25">
        <f t="shared" si="1"/>
        <v>-1218.9759036144578</v>
      </c>
      <c r="J9" s="27"/>
    </row>
    <row r="10" spans="1:12" ht="15" customHeight="1" x14ac:dyDescent="0.25">
      <c r="A10" s="30" t="s">
        <v>164</v>
      </c>
      <c r="B10" s="51" t="s">
        <v>235</v>
      </c>
      <c r="C10" s="30">
        <v>2</v>
      </c>
      <c r="D10" s="35"/>
      <c r="E10" s="30">
        <v>62</v>
      </c>
      <c r="F10" s="25">
        <f t="shared" si="0"/>
        <v>4650</v>
      </c>
      <c r="G10" s="32"/>
      <c r="H10" s="25">
        <f>H9</f>
        <v>1038</v>
      </c>
      <c r="I10" s="25">
        <f t="shared" si="1"/>
        <v>131.02409638554218</v>
      </c>
      <c r="J10" s="27"/>
    </row>
    <row r="11" spans="1:12" ht="15" customHeight="1" x14ac:dyDescent="0.25">
      <c r="A11" s="30" t="s">
        <v>14</v>
      </c>
      <c r="B11" s="51" t="s">
        <v>228</v>
      </c>
      <c r="C11" s="30">
        <v>2</v>
      </c>
      <c r="D11" s="35"/>
      <c r="E11" s="30">
        <v>40</v>
      </c>
      <c r="F11" s="25">
        <f t="shared" si="0"/>
        <v>3000</v>
      </c>
      <c r="G11" s="32"/>
      <c r="H11" s="25">
        <f>H10</f>
        <v>1038</v>
      </c>
      <c r="I11" s="25">
        <f t="shared" si="1"/>
        <v>-1518.9759036144578</v>
      </c>
      <c r="J11" s="27"/>
    </row>
    <row r="12" spans="1:12" ht="15" customHeight="1" x14ac:dyDescent="0.25">
      <c r="A12" s="22" t="s">
        <v>28</v>
      </c>
      <c r="B12" s="52" t="s">
        <v>92</v>
      </c>
      <c r="C12" s="17">
        <v>3</v>
      </c>
      <c r="D12" s="18">
        <v>6000</v>
      </c>
      <c r="E12" s="17"/>
      <c r="F12" s="10">
        <f t="shared" si="0"/>
        <v>6000</v>
      </c>
      <c r="G12" s="10">
        <v>4538</v>
      </c>
      <c r="H12" s="10">
        <f t="shared" si="2"/>
        <v>1134.5</v>
      </c>
      <c r="I12" s="10">
        <f t="shared" si="1"/>
        <v>1577.5240963855422</v>
      </c>
      <c r="J12" s="9"/>
    </row>
    <row r="13" spans="1:12" ht="15" customHeight="1" x14ac:dyDescent="0.25">
      <c r="A13" s="30" t="s">
        <v>71</v>
      </c>
      <c r="B13" s="34">
        <v>36046</v>
      </c>
      <c r="C13" s="30">
        <v>3</v>
      </c>
      <c r="D13" s="35"/>
      <c r="E13" s="30">
        <v>73</v>
      </c>
      <c r="F13" s="25">
        <f t="shared" si="0"/>
        <v>5475</v>
      </c>
      <c r="G13" s="32"/>
      <c r="H13" s="25">
        <f>H12</f>
        <v>1134.5</v>
      </c>
      <c r="I13" s="25">
        <f t="shared" si="1"/>
        <v>1052.5240963855422</v>
      </c>
      <c r="J13" s="24"/>
    </row>
    <row r="14" spans="1:12" ht="15" customHeight="1" x14ac:dyDescent="0.25">
      <c r="A14" s="30" t="s">
        <v>278</v>
      </c>
      <c r="B14" s="51" t="s">
        <v>111</v>
      </c>
      <c r="C14" s="30">
        <v>3</v>
      </c>
      <c r="D14" s="35"/>
      <c r="E14" s="30">
        <v>39</v>
      </c>
      <c r="F14" s="25">
        <f t="shared" si="0"/>
        <v>2925</v>
      </c>
      <c r="G14" s="32"/>
      <c r="H14" s="25">
        <f>H13</f>
        <v>1134.5</v>
      </c>
      <c r="I14" s="25">
        <f t="shared" si="1"/>
        <v>-1497.4759036144578</v>
      </c>
      <c r="J14" s="27"/>
    </row>
    <row r="15" spans="1:12" ht="15" customHeight="1" x14ac:dyDescent="0.25">
      <c r="A15" s="30" t="s">
        <v>73</v>
      </c>
      <c r="B15" s="51" t="s">
        <v>122</v>
      </c>
      <c r="C15" s="30">
        <v>3</v>
      </c>
      <c r="D15" s="35"/>
      <c r="E15" s="30">
        <v>109</v>
      </c>
      <c r="F15" s="25">
        <f t="shared" si="0"/>
        <v>8175</v>
      </c>
      <c r="G15" s="32"/>
      <c r="H15" s="25">
        <f>H14</f>
        <v>1134.5</v>
      </c>
      <c r="I15" s="25">
        <f t="shared" si="1"/>
        <v>3752.5240963855422</v>
      </c>
      <c r="J15" s="24"/>
    </row>
    <row r="16" spans="1:12" ht="15" customHeight="1" x14ac:dyDescent="0.25">
      <c r="A16" s="17" t="s">
        <v>58</v>
      </c>
      <c r="B16" s="52" t="s">
        <v>99</v>
      </c>
      <c r="C16" s="17">
        <v>4</v>
      </c>
      <c r="D16" s="18">
        <v>6000</v>
      </c>
      <c r="E16" s="17"/>
      <c r="F16" s="10">
        <f t="shared" si="0"/>
        <v>6000</v>
      </c>
      <c r="G16" s="10">
        <v>686</v>
      </c>
      <c r="H16" s="10">
        <f t="shared" si="2"/>
        <v>171.5</v>
      </c>
      <c r="I16" s="10">
        <f t="shared" si="1"/>
        <v>614.52409638554218</v>
      </c>
      <c r="J16" s="9"/>
    </row>
    <row r="17" spans="1:12" ht="15" customHeight="1" x14ac:dyDescent="0.25">
      <c r="A17" s="30" t="s">
        <v>328</v>
      </c>
      <c r="B17" s="51" t="s">
        <v>236</v>
      </c>
      <c r="C17" s="30">
        <v>4</v>
      </c>
      <c r="D17" s="35"/>
      <c r="E17" s="30">
        <v>21</v>
      </c>
      <c r="F17" s="25">
        <f t="shared" si="0"/>
        <v>1575</v>
      </c>
      <c r="G17" s="32"/>
      <c r="H17" s="25">
        <f>H16</f>
        <v>171.5</v>
      </c>
      <c r="I17" s="25">
        <f t="shared" si="1"/>
        <v>-3810.4759036144578</v>
      </c>
      <c r="J17" s="24"/>
    </row>
    <row r="18" spans="1:12" ht="15" customHeight="1" x14ac:dyDescent="0.25">
      <c r="A18" s="30" t="s">
        <v>174</v>
      </c>
      <c r="B18" s="51" t="s">
        <v>239</v>
      </c>
      <c r="C18" s="30">
        <v>4</v>
      </c>
      <c r="D18" s="35"/>
      <c r="E18" s="30">
        <v>129</v>
      </c>
      <c r="F18" s="25">
        <f t="shared" si="0"/>
        <v>9675</v>
      </c>
      <c r="G18" s="32"/>
      <c r="H18" s="25">
        <f>H17</f>
        <v>171.5</v>
      </c>
      <c r="I18" s="25">
        <f t="shared" si="1"/>
        <v>4289.5240963855422</v>
      </c>
      <c r="J18" s="27"/>
    </row>
    <row r="19" spans="1:12" ht="15" customHeight="1" x14ac:dyDescent="0.25">
      <c r="A19" s="30" t="s">
        <v>75</v>
      </c>
      <c r="B19" s="51" t="s">
        <v>124</v>
      </c>
      <c r="C19" s="30">
        <v>4</v>
      </c>
      <c r="D19" s="35"/>
      <c r="E19" s="30">
        <v>121</v>
      </c>
      <c r="F19" s="25">
        <f t="shared" si="0"/>
        <v>9075</v>
      </c>
      <c r="G19" s="32"/>
      <c r="H19" s="25">
        <f>H18</f>
        <v>171.5</v>
      </c>
      <c r="I19" s="25">
        <f t="shared" si="1"/>
        <v>3689.5240963855422</v>
      </c>
      <c r="J19" s="24"/>
    </row>
    <row r="20" spans="1:12" ht="15" customHeight="1" x14ac:dyDescent="0.25">
      <c r="A20" s="17" t="s">
        <v>56</v>
      </c>
      <c r="B20" s="52" t="s">
        <v>106</v>
      </c>
      <c r="C20" s="17">
        <v>5</v>
      </c>
      <c r="D20" s="18">
        <v>6000</v>
      </c>
      <c r="E20" s="17"/>
      <c r="F20" s="10">
        <f t="shared" si="0"/>
        <v>6000</v>
      </c>
      <c r="G20" s="10">
        <v>494</v>
      </c>
      <c r="H20" s="10">
        <f t="shared" si="2"/>
        <v>123.5</v>
      </c>
      <c r="I20" s="10">
        <f t="shared" si="1"/>
        <v>566.52409638554218</v>
      </c>
      <c r="J20" s="9"/>
    </row>
    <row r="21" spans="1:12" ht="15" customHeight="1" x14ac:dyDescent="0.25">
      <c r="A21" s="36" t="s">
        <v>186</v>
      </c>
      <c r="B21" s="51" t="s">
        <v>248</v>
      </c>
      <c r="C21" s="30">
        <v>5</v>
      </c>
      <c r="D21" s="35"/>
      <c r="E21" s="30">
        <v>57</v>
      </c>
      <c r="F21" s="25">
        <f t="shared" si="0"/>
        <v>4275</v>
      </c>
      <c r="G21" s="32"/>
      <c r="H21" s="25">
        <f>H20</f>
        <v>123.5</v>
      </c>
      <c r="I21" s="25">
        <f t="shared" si="1"/>
        <v>-1158.4759036144578</v>
      </c>
      <c r="J21" s="24"/>
    </row>
    <row r="22" spans="1:12" ht="15" customHeight="1" x14ac:dyDescent="0.25">
      <c r="A22" s="30" t="s">
        <v>177</v>
      </c>
      <c r="B22" s="51" t="s">
        <v>124</v>
      </c>
      <c r="C22" s="30">
        <v>5</v>
      </c>
      <c r="D22" s="35"/>
      <c r="E22" s="30">
        <v>123</v>
      </c>
      <c r="F22" s="25">
        <f t="shared" si="0"/>
        <v>9225</v>
      </c>
      <c r="G22" s="32"/>
      <c r="H22" s="25">
        <f>H21</f>
        <v>123.5</v>
      </c>
      <c r="I22" s="25">
        <f t="shared" si="1"/>
        <v>3791.5240963855422</v>
      </c>
      <c r="J22" s="27"/>
    </row>
    <row r="23" spans="1:12" ht="15" customHeight="1" x14ac:dyDescent="0.25">
      <c r="A23" s="30" t="s">
        <v>29</v>
      </c>
      <c r="B23" s="51" t="s">
        <v>96</v>
      </c>
      <c r="C23" s="30">
        <v>5</v>
      </c>
      <c r="D23" s="35"/>
      <c r="E23" s="30">
        <v>18</v>
      </c>
      <c r="F23" s="25">
        <f t="shared" si="0"/>
        <v>1350</v>
      </c>
      <c r="G23" s="32"/>
      <c r="H23" s="25">
        <f>H22</f>
        <v>123.5</v>
      </c>
      <c r="I23" s="25">
        <f t="shared" si="1"/>
        <v>-4083.4759036144578</v>
      </c>
      <c r="J23" s="24"/>
    </row>
    <row r="24" spans="1:12" ht="15" customHeight="1" x14ac:dyDescent="0.25">
      <c r="A24" s="17" t="s">
        <v>51</v>
      </c>
      <c r="B24" s="52" t="s">
        <v>112</v>
      </c>
      <c r="C24" s="17">
        <v>6</v>
      </c>
      <c r="D24" s="18">
        <v>6000</v>
      </c>
      <c r="E24" s="17"/>
      <c r="F24" s="10">
        <f t="shared" si="0"/>
        <v>6000</v>
      </c>
      <c r="G24" s="10">
        <v>540</v>
      </c>
      <c r="H24" s="10">
        <f t="shared" si="2"/>
        <v>135</v>
      </c>
      <c r="I24" s="10">
        <f t="shared" si="1"/>
        <v>578.02409638554218</v>
      </c>
      <c r="J24" s="9"/>
    </row>
    <row r="25" spans="1:12" ht="15" customHeight="1" x14ac:dyDescent="0.25">
      <c r="A25" s="36" t="s">
        <v>86</v>
      </c>
      <c r="B25" s="51" t="s">
        <v>147</v>
      </c>
      <c r="C25" s="30">
        <v>6</v>
      </c>
      <c r="D25" s="35"/>
      <c r="E25" s="30">
        <v>55</v>
      </c>
      <c r="F25" s="25">
        <f t="shared" si="0"/>
        <v>4125</v>
      </c>
      <c r="G25" s="32"/>
      <c r="H25" s="25">
        <f>H24</f>
        <v>135</v>
      </c>
      <c r="I25" s="25">
        <f t="shared" si="1"/>
        <v>-1296.9759036144578</v>
      </c>
      <c r="J25" s="27"/>
    </row>
    <row r="26" spans="1:12" ht="15" customHeight="1" x14ac:dyDescent="0.25">
      <c r="A26" s="30" t="s">
        <v>21</v>
      </c>
      <c r="B26" s="51" t="s">
        <v>116</v>
      </c>
      <c r="C26" s="30">
        <v>6</v>
      </c>
      <c r="D26" s="35"/>
      <c r="E26" s="30">
        <v>8</v>
      </c>
      <c r="F26" s="25">
        <f t="shared" si="0"/>
        <v>600</v>
      </c>
      <c r="G26" s="32"/>
      <c r="H26" s="25">
        <f>H25</f>
        <v>135</v>
      </c>
      <c r="I26" s="25">
        <f t="shared" si="1"/>
        <v>-4821.9759036144578</v>
      </c>
      <c r="J26" s="24"/>
    </row>
    <row r="27" spans="1:12" ht="15" customHeight="1" x14ac:dyDescent="0.25">
      <c r="A27" s="30" t="s">
        <v>70</v>
      </c>
      <c r="B27" s="51" t="s">
        <v>114</v>
      </c>
      <c r="C27" s="30">
        <v>6</v>
      </c>
      <c r="D27" s="35"/>
      <c r="E27" s="30">
        <v>52</v>
      </c>
      <c r="F27" s="25">
        <f t="shared" si="0"/>
        <v>3900</v>
      </c>
      <c r="G27" s="32"/>
      <c r="H27" s="25">
        <f>H26</f>
        <v>135</v>
      </c>
      <c r="I27" s="25">
        <f t="shared" si="1"/>
        <v>-1521.9759036144578</v>
      </c>
      <c r="J27" s="24"/>
    </row>
    <row r="28" spans="1:12" ht="15" customHeight="1" x14ac:dyDescent="0.25">
      <c r="A28" s="17" t="s">
        <v>173</v>
      </c>
      <c r="B28" s="52" t="s">
        <v>133</v>
      </c>
      <c r="C28" s="17">
        <v>7</v>
      </c>
      <c r="D28" s="18">
        <v>6000</v>
      </c>
      <c r="E28" s="17"/>
      <c r="F28" s="10">
        <f t="shared" si="0"/>
        <v>6000</v>
      </c>
      <c r="G28" s="10">
        <v>1070</v>
      </c>
      <c r="H28" s="10">
        <f t="shared" si="2"/>
        <v>267.5</v>
      </c>
      <c r="I28" s="10">
        <f t="shared" si="1"/>
        <v>710.52409638554218</v>
      </c>
      <c r="J28" s="9"/>
    </row>
    <row r="29" spans="1:12" ht="15" customHeight="1" x14ac:dyDescent="0.25">
      <c r="A29" s="30" t="s">
        <v>333</v>
      </c>
      <c r="B29" s="34">
        <v>11223</v>
      </c>
      <c r="C29" s="30">
        <v>7</v>
      </c>
      <c r="D29" s="35"/>
      <c r="E29" s="30">
        <v>60</v>
      </c>
      <c r="F29" s="25">
        <f t="shared" si="0"/>
        <v>4500</v>
      </c>
      <c r="G29" s="32"/>
      <c r="H29" s="25">
        <f>H28</f>
        <v>267.5</v>
      </c>
      <c r="I29" s="25">
        <f t="shared" si="1"/>
        <v>-789.47590361445782</v>
      </c>
      <c r="J29" s="27"/>
      <c r="L29" s="3"/>
    </row>
    <row r="30" spans="1:12" ht="15" customHeight="1" x14ac:dyDescent="0.25">
      <c r="A30" s="30" t="s">
        <v>187</v>
      </c>
      <c r="B30" s="51" t="s">
        <v>246</v>
      </c>
      <c r="C30" s="30">
        <v>7</v>
      </c>
      <c r="D30" s="35"/>
      <c r="E30" s="30">
        <v>67</v>
      </c>
      <c r="F30" s="25">
        <f t="shared" si="0"/>
        <v>5025</v>
      </c>
      <c r="G30" s="32"/>
      <c r="H30" s="25">
        <f>H29</f>
        <v>267.5</v>
      </c>
      <c r="I30" s="25">
        <f t="shared" si="1"/>
        <v>-264.47590361445782</v>
      </c>
      <c r="J30" s="24"/>
    </row>
    <row r="31" spans="1:12" ht="15" customHeight="1" x14ac:dyDescent="0.25">
      <c r="A31" s="36" t="s">
        <v>192</v>
      </c>
      <c r="B31" s="51" t="s">
        <v>143</v>
      </c>
      <c r="C31" s="30">
        <v>7</v>
      </c>
      <c r="D31" s="35"/>
      <c r="E31" s="30">
        <v>5</v>
      </c>
      <c r="F31" s="25">
        <f t="shared" si="0"/>
        <v>375</v>
      </c>
      <c r="G31" s="32"/>
      <c r="H31" s="25">
        <f>H30</f>
        <v>267.5</v>
      </c>
      <c r="I31" s="25">
        <f t="shared" si="1"/>
        <v>-4914.4759036144578</v>
      </c>
      <c r="J31" s="27"/>
    </row>
    <row r="32" spans="1:12" ht="15" customHeight="1" x14ac:dyDescent="0.25">
      <c r="A32" s="17" t="s">
        <v>188</v>
      </c>
      <c r="B32" s="52" t="s">
        <v>245</v>
      </c>
      <c r="C32" s="17">
        <v>8</v>
      </c>
      <c r="D32" s="18">
        <v>6000</v>
      </c>
      <c r="E32" s="17"/>
      <c r="F32" s="10">
        <f t="shared" si="0"/>
        <v>6000</v>
      </c>
      <c r="G32" s="10">
        <v>2112</v>
      </c>
      <c r="H32" s="10">
        <f t="shared" si="2"/>
        <v>528</v>
      </c>
      <c r="I32" s="10">
        <f t="shared" si="1"/>
        <v>971.02409638554218</v>
      </c>
      <c r="J32" s="9"/>
    </row>
    <row r="33" spans="1:10" ht="15" customHeight="1" x14ac:dyDescent="0.25">
      <c r="A33" s="30" t="s">
        <v>279</v>
      </c>
      <c r="B33" s="51" t="s">
        <v>148</v>
      </c>
      <c r="C33" s="30">
        <v>8</v>
      </c>
      <c r="D33" s="35"/>
      <c r="E33" s="30">
        <v>10</v>
      </c>
      <c r="F33" s="25">
        <f t="shared" si="0"/>
        <v>750</v>
      </c>
      <c r="G33" s="32"/>
      <c r="H33" s="25">
        <f>H32</f>
        <v>528</v>
      </c>
      <c r="I33" s="25">
        <f t="shared" si="1"/>
        <v>-4278.9759036144578</v>
      </c>
      <c r="J33" s="24"/>
    </row>
    <row r="34" spans="1:10" ht="15" customHeight="1" x14ac:dyDescent="0.25">
      <c r="A34" s="30" t="s">
        <v>42</v>
      </c>
      <c r="B34" s="51" t="s">
        <v>127</v>
      </c>
      <c r="C34" s="30">
        <v>8</v>
      </c>
      <c r="D34" s="35"/>
      <c r="E34" s="30">
        <v>38</v>
      </c>
      <c r="F34" s="25">
        <f t="shared" si="0"/>
        <v>2850</v>
      </c>
      <c r="G34" s="32"/>
      <c r="H34" s="25">
        <f>H33</f>
        <v>528</v>
      </c>
      <c r="I34" s="25">
        <f t="shared" si="1"/>
        <v>-2178.9759036144578</v>
      </c>
      <c r="J34" s="27"/>
    </row>
    <row r="35" spans="1:10" ht="15" customHeight="1" x14ac:dyDescent="0.25">
      <c r="A35" s="30" t="s">
        <v>80</v>
      </c>
      <c r="B35" s="51" t="s">
        <v>139</v>
      </c>
      <c r="C35" s="30">
        <v>8</v>
      </c>
      <c r="D35" s="35"/>
      <c r="E35" s="30">
        <v>84</v>
      </c>
      <c r="F35" s="25">
        <f t="shared" si="0"/>
        <v>6300</v>
      </c>
      <c r="G35" s="32"/>
      <c r="H35" s="25">
        <f>H34</f>
        <v>528</v>
      </c>
      <c r="I35" s="25">
        <f t="shared" si="1"/>
        <v>1271.0240963855422</v>
      </c>
      <c r="J35" s="27"/>
    </row>
    <row r="36" spans="1:10" ht="15" customHeight="1" x14ac:dyDescent="0.25">
      <c r="A36" s="17" t="s">
        <v>325</v>
      </c>
      <c r="B36" s="16">
        <v>25645</v>
      </c>
      <c r="C36" s="17">
        <v>9</v>
      </c>
      <c r="D36" s="18">
        <v>6000</v>
      </c>
      <c r="E36" s="17"/>
      <c r="F36" s="10">
        <f t="shared" si="0"/>
        <v>6000</v>
      </c>
      <c r="G36" s="10">
        <v>2500</v>
      </c>
      <c r="H36" s="10">
        <f t="shared" si="2"/>
        <v>625</v>
      </c>
      <c r="I36" s="10">
        <f t="shared" ref="I36:I67" si="3">F36+H36-$I$88</f>
        <v>1068.0240963855422</v>
      </c>
      <c r="J36" s="9"/>
    </row>
    <row r="37" spans="1:10" ht="15" customHeight="1" x14ac:dyDescent="0.25">
      <c r="A37" s="30" t="s">
        <v>37</v>
      </c>
      <c r="B37" s="51" t="s">
        <v>138</v>
      </c>
      <c r="C37" s="30">
        <v>9</v>
      </c>
      <c r="D37" s="35"/>
      <c r="E37" s="30">
        <v>39</v>
      </c>
      <c r="F37" s="25">
        <f t="shared" si="0"/>
        <v>2925</v>
      </c>
      <c r="G37" s="32"/>
      <c r="H37" s="25">
        <f>H36</f>
        <v>625</v>
      </c>
      <c r="I37" s="25">
        <f t="shared" si="3"/>
        <v>-2006.9759036144578</v>
      </c>
      <c r="J37" s="24"/>
    </row>
    <row r="38" spans="1:10" ht="15" customHeight="1" x14ac:dyDescent="0.25">
      <c r="A38" s="30" t="s">
        <v>47</v>
      </c>
      <c r="B38" s="51" t="s">
        <v>100</v>
      </c>
      <c r="C38" s="30">
        <v>9</v>
      </c>
      <c r="D38" s="35"/>
      <c r="E38" s="30">
        <v>41</v>
      </c>
      <c r="F38" s="25">
        <f t="shared" si="0"/>
        <v>3075</v>
      </c>
      <c r="G38" s="32"/>
      <c r="H38" s="25">
        <f>H37</f>
        <v>625</v>
      </c>
      <c r="I38" s="25">
        <f t="shared" si="3"/>
        <v>-1856.9759036144578</v>
      </c>
      <c r="J38" s="27"/>
    </row>
    <row r="39" spans="1:10" ht="15" customHeight="1" x14ac:dyDescent="0.25">
      <c r="A39" s="30" t="s">
        <v>330</v>
      </c>
      <c r="B39" s="34">
        <v>4420</v>
      </c>
      <c r="C39" s="30">
        <v>9</v>
      </c>
      <c r="D39" s="35"/>
      <c r="E39" s="30">
        <v>4</v>
      </c>
      <c r="F39" s="25">
        <f t="shared" si="0"/>
        <v>300</v>
      </c>
      <c r="G39" s="29"/>
      <c r="H39" s="25">
        <f>H38</f>
        <v>625</v>
      </c>
      <c r="I39" s="25">
        <f t="shared" si="3"/>
        <v>-4631.9759036144578</v>
      </c>
      <c r="J39" s="28"/>
    </row>
    <row r="40" spans="1:10" s="23" customFormat="1" ht="15" customHeight="1" x14ac:dyDescent="0.25">
      <c r="A40" s="17" t="s">
        <v>79</v>
      </c>
      <c r="B40" s="52" t="s">
        <v>135</v>
      </c>
      <c r="C40" s="17">
        <v>10</v>
      </c>
      <c r="D40" s="18">
        <v>6000</v>
      </c>
      <c r="E40" s="17"/>
      <c r="F40" s="10">
        <f t="shared" si="0"/>
        <v>6000</v>
      </c>
      <c r="G40" s="10">
        <v>423</v>
      </c>
      <c r="H40" s="10">
        <f t="shared" si="2"/>
        <v>105.75</v>
      </c>
      <c r="I40" s="10">
        <f t="shared" si="3"/>
        <v>548.77409638554218</v>
      </c>
      <c r="J40" s="9"/>
    </row>
    <row r="41" spans="1:10" ht="15" customHeight="1" x14ac:dyDescent="0.25">
      <c r="A41" s="30" t="s">
        <v>326</v>
      </c>
      <c r="B41" s="34">
        <v>36455</v>
      </c>
      <c r="C41" s="30">
        <v>10</v>
      </c>
      <c r="D41" s="35"/>
      <c r="E41" s="30">
        <v>33</v>
      </c>
      <c r="F41" s="25">
        <f t="shared" si="0"/>
        <v>2475</v>
      </c>
      <c r="G41" s="32"/>
      <c r="H41" s="25">
        <f>H40</f>
        <v>105.75</v>
      </c>
      <c r="I41" s="25">
        <f t="shared" si="3"/>
        <v>-2976.2259036144578</v>
      </c>
      <c r="J41" s="27"/>
    </row>
    <row r="42" spans="1:10" ht="15" customHeight="1" x14ac:dyDescent="0.25">
      <c r="A42" s="30" t="s">
        <v>161</v>
      </c>
      <c r="B42" s="51" t="s">
        <v>232</v>
      </c>
      <c r="C42" s="30">
        <v>10</v>
      </c>
      <c r="D42" s="35"/>
      <c r="E42" s="30">
        <v>248</v>
      </c>
      <c r="F42" s="25">
        <f>(E42*150)+D42</f>
        <v>37200</v>
      </c>
      <c r="G42" s="32"/>
      <c r="H42" s="25">
        <f>H41</f>
        <v>105.75</v>
      </c>
      <c r="I42" s="25">
        <f t="shared" si="3"/>
        <v>31748.774096385543</v>
      </c>
      <c r="J42" s="27"/>
    </row>
    <row r="43" spans="1:10" ht="15" customHeight="1" x14ac:dyDescent="0.25">
      <c r="A43" s="30" t="s">
        <v>87</v>
      </c>
      <c r="B43" s="51" t="s">
        <v>149</v>
      </c>
      <c r="C43" s="30">
        <v>10</v>
      </c>
      <c r="D43" s="35"/>
      <c r="E43" s="30">
        <v>94</v>
      </c>
      <c r="F43" s="25">
        <f t="shared" si="0"/>
        <v>7050</v>
      </c>
      <c r="G43" s="32"/>
      <c r="H43" s="25">
        <f>H42</f>
        <v>105.75</v>
      </c>
      <c r="I43" s="25">
        <f t="shared" si="3"/>
        <v>1598.7740963855422</v>
      </c>
      <c r="J43" s="27"/>
    </row>
    <row r="44" spans="1:10" ht="15" customHeight="1" x14ac:dyDescent="0.25">
      <c r="A44" s="17" t="s">
        <v>60</v>
      </c>
      <c r="B44" s="52" t="s">
        <v>90</v>
      </c>
      <c r="C44" s="17">
        <v>11</v>
      </c>
      <c r="D44" s="18">
        <v>6000</v>
      </c>
      <c r="E44" s="17"/>
      <c r="F44" s="10">
        <f t="shared" si="0"/>
        <v>6000</v>
      </c>
      <c r="G44" s="10">
        <v>418</v>
      </c>
      <c r="H44" s="10">
        <f t="shared" si="2"/>
        <v>104.5</v>
      </c>
      <c r="I44" s="10">
        <f t="shared" si="3"/>
        <v>547.52409638554218</v>
      </c>
      <c r="J44" s="56"/>
    </row>
    <row r="45" spans="1:10" ht="15" customHeight="1" x14ac:dyDescent="0.25">
      <c r="A45" s="30" t="s">
        <v>45</v>
      </c>
      <c r="B45" s="51" t="s">
        <v>240</v>
      </c>
      <c r="C45" s="30">
        <v>11</v>
      </c>
      <c r="D45" s="35"/>
      <c r="E45" s="30">
        <v>111</v>
      </c>
      <c r="F45" s="25">
        <f t="shared" si="0"/>
        <v>8325</v>
      </c>
      <c r="G45" s="32"/>
      <c r="H45" s="25">
        <f>H44</f>
        <v>104.5</v>
      </c>
      <c r="I45" s="25">
        <f t="shared" si="3"/>
        <v>2872.5240963855422</v>
      </c>
      <c r="J45" s="27"/>
    </row>
    <row r="46" spans="1:10" ht="15" customHeight="1" x14ac:dyDescent="0.25">
      <c r="A46" s="30" t="s">
        <v>32</v>
      </c>
      <c r="B46" s="51" t="s">
        <v>95</v>
      </c>
      <c r="C46" s="30">
        <v>11</v>
      </c>
      <c r="D46" s="35"/>
      <c r="E46" s="30">
        <v>98</v>
      </c>
      <c r="F46" s="25">
        <f t="shared" si="0"/>
        <v>7350</v>
      </c>
      <c r="G46" s="32"/>
      <c r="H46" s="25">
        <f>H45</f>
        <v>104.5</v>
      </c>
      <c r="I46" s="25">
        <f t="shared" si="3"/>
        <v>1897.5240963855422</v>
      </c>
      <c r="J46" s="27"/>
    </row>
    <row r="47" spans="1:10" ht="15" customHeight="1" x14ac:dyDescent="0.25">
      <c r="A47" s="30" t="s">
        <v>67</v>
      </c>
      <c r="B47" s="51" t="s">
        <v>108</v>
      </c>
      <c r="C47" s="30">
        <v>11</v>
      </c>
      <c r="D47" s="35"/>
      <c r="E47" s="30">
        <v>7</v>
      </c>
      <c r="F47" s="25">
        <f t="shared" si="0"/>
        <v>525</v>
      </c>
      <c r="G47" s="32"/>
      <c r="H47" s="25">
        <f>H46</f>
        <v>104.5</v>
      </c>
      <c r="I47" s="25">
        <f t="shared" si="3"/>
        <v>-4927.4759036144578</v>
      </c>
      <c r="J47" s="27"/>
    </row>
    <row r="48" spans="1:10" ht="15" customHeight="1" x14ac:dyDescent="0.25">
      <c r="A48" s="17" t="s">
        <v>44</v>
      </c>
      <c r="B48" s="16">
        <v>28899</v>
      </c>
      <c r="C48" s="17">
        <v>12</v>
      </c>
      <c r="D48" s="18">
        <v>6000</v>
      </c>
      <c r="E48" s="17"/>
      <c r="F48" s="10">
        <f t="shared" si="0"/>
        <v>6000</v>
      </c>
      <c r="G48" s="10">
        <v>602</v>
      </c>
      <c r="H48" s="10">
        <f t="shared" si="2"/>
        <v>150.5</v>
      </c>
      <c r="I48" s="10">
        <f t="shared" si="3"/>
        <v>593.52409638554218</v>
      </c>
      <c r="J48" s="56"/>
    </row>
    <row r="49" spans="1:10" ht="15" customHeight="1" x14ac:dyDescent="0.25">
      <c r="A49" s="30" t="s">
        <v>329</v>
      </c>
      <c r="B49" s="34">
        <v>11477</v>
      </c>
      <c r="C49" s="30">
        <v>12</v>
      </c>
      <c r="D49" s="35"/>
      <c r="E49" s="30">
        <v>20</v>
      </c>
      <c r="F49" s="25">
        <f t="shared" si="0"/>
        <v>1500</v>
      </c>
      <c r="G49" s="32"/>
      <c r="H49" s="25">
        <f>H48</f>
        <v>150.5</v>
      </c>
      <c r="I49" s="25">
        <f t="shared" si="3"/>
        <v>-3906.4759036144578</v>
      </c>
      <c r="J49" s="27"/>
    </row>
    <row r="50" spans="1:10" ht="15" customHeight="1" x14ac:dyDescent="0.25">
      <c r="A50" s="30" t="s">
        <v>48</v>
      </c>
      <c r="B50" s="51" t="s">
        <v>103</v>
      </c>
      <c r="C50" s="30">
        <v>12</v>
      </c>
      <c r="D50" s="35"/>
      <c r="E50" s="30">
        <v>110</v>
      </c>
      <c r="F50" s="25">
        <f t="shared" si="0"/>
        <v>8250</v>
      </c>
      <c r="G50" s="32"/>
      <c r="H50" s="25">
        <f>H49</f>
        <v>150.5</v>
      </c>
      <c r="I50" s="25">
        <f t="shared" si="3"/>
        <v>2843.5240963855422</v>
      </c>
      <c r="J50" s="27"/>
    </row>
    <row r="51" spans="1:10" ht="15" customHeight="1" x14ac:dyDescent="0.25">
      <c r="A51" s="30" t="s">
        <v>64</v>
      </c>
      <c r="B51" s="34">
        <v>2767</v>
      </c>
      <c r="C51" s="30">
        <v>12</v>
      </c>
      <c r="D51" s="35"/>
      <c r="E51" s="30">
        <v>7</v>
      </c>
      <c r="F51" s="25">
        <f t="shared" si="0"/>
        <v>525</v>
      </c>
      <c r="G51" s="32"/>
      <c r="H51" s="25">
        <f>H50</f>
        <v>150.5</v>
      </c>
      <c r="I51" s="25">
        <f t="shared" si="3"/>
        <v>-4881.4759036144578</v>
      </c>
      <c r="J51" s="27"/>
    </row>
    <row r="52" spans="1:10" ht="15" customHeight="1" x14ac:dyDescent="0.25">
      <c r="A52" s="17" t="s">
        <v>327</v>
      </c>
      <c r="B52" s="52" t="s">
        <v>236</v>
      </c>
      <c r="C52" s="17">
        <v>13</v>
      </c>
      <c r="D52" s="18">
        <v>6000</v>
      </c>
      <c r="E52" s="17"/>
      <c r="F52" s="10">
        <f t="shared" si="0"/>
        <v>6000</v>
      </c>
      <c r="G52" s="10">
        <v>3410</v>
      </c>
      <c r="H52" s="10">
        <f t="shared" si="2"/>
        <v>852.5</v>
      </c>
      <c r="I52" s="10">
        <f t="shared" si="3"/>
        <v>1295.5240963855422</v>
      </c>
      <c r="J52" s="56"/>
    </row>
    <row r="53" spans="1:10" ht="15" customHeight="1" x14ac:dyDescent="0.25">
      <c r="A53" s="30" t="s">
        <v>62</v>
      </c>
      <c r="B53" s="34">
        <v>39622</v>
      </c>
      <c r="C53" s="30">
        <v>13</v>
      </c>
      <c r="D53" s="35"/>
      <c r="E53" s="30">
        <v>20</v>
      </c>
      <c r="F53" s="25">
        <f t="shared" si="0"/>
        <v>1500</v>
      </c>
      <c r="G53" s="32"/>
      <c r="H53" s="25">
        <f>H52</f>
        <v>852.5</v>
      </c>
      <c r="I53" s="25">
        <f t="shared" si="3"/>
        <v>-3204.4759036144578</v>
      </c>
      <c r="J53" s="27"/>
    </row>
    <row r="54" spans="1:10" ht="15" customHeight="1" x14ac:dyDescent="0.25">
      <c r="A54" s="30" t="s">
        <v>59</v>
      </c>
      <c r="B54" s="51" t="s">
        <v>91</v>
      </c>
      <c r="C54" s="30">
        <v>13</v>
      </c>
      <c r="D54" s="35"/>
      <c r="E54" s="30">
        <v>16</v>
      </c>
      <c r="F54" s="25">
        <f t="shared" si="0"/>
        <v>1200</v>
      </c>
      <c r="G54" s="32"/>
      <c r="H54" s="25">
        <f>H53</f>
        <v>852.5</v>
      </c>
      <c r="I54" s="25">
        <f t="shared" si="3"/>
        <v>-3504.4759036144578</v>
      </c>
      <c r="J54" s="27"/>
    </row>
    <row r="55" spans="1:10" ht="15" customHeight="1" x14ac:dyDescent="0.25">
      <c r="A55" s="30" t="s">
        <v>162</v>
      </c>
      <c r="B55" s="51" t="s">
        <v>233</v>
      </c>
      <c r="C55" s="30">
        <v>13</v>
      </c>
      <c r="D55" s="35"/>
      <c r="E55" s="30">
        <v>30</v>
      </c>
      <c r="F55" s="25">
        <f t="shared" si="0"/>
        <v>2250</v>
      </c>
      <c r="G55" s="32"/>
      <c r="H55" s="25">
        <f>H54</f>
        <v>852.5</v>
      </c>
      <c r="I55" s="25">
        <f t="shared" si="3"/>
        <v>-2454.4759036144578</v>
      </c>
      <c r="J55" s="27"/>
    </row>
    <row r="56" spans="1:10" ht="15" customHeight="1" x14ac:dyDescent="0.25">
      <c r="A56" s="17" t="s">
        <v>181</v>
      </c>
      <c r="B56" s="52" t="s">
        <v>242</v>
      </c>
      <c r="C56" s="17">
        <v>14</v>
      </c>
      <c r="D56" s="18">
        <v>6000</v>
      </c>
      <c r="E56" s="17"/>
      <c r="F56" s="10">
        <f t="shared" si="0"/>
        <v>6000</v>
      </c>
      <c r="G56" s="10">
        <v>732</v>
      </c>
      <c r="H56" s="10">
        <f t="shared" si="2"/>
        <v>183</v>
      </c>
      <c r="I56" s="10">
        <f t="shared" si="3"/>
        <v>626.02409638554218</v>
      </c>
      <c r="J56" s="56"/>
    </row>
    <row r="57" spans="1:10" ht="15" customHeight="1" x14ac:dyDescent="0.25">
      <c r="A57" s="30" t="s">
        <v>40</v>
      </c>
      <c r="B57" s="51" t="s">
        <v>129</v>
      </c>
      <c r="C57" s="30">
        <v>14</v>
      </c>
      <c r="D57" s="35"/>
      <c r="E57" s="30">
        <v>78</v>
      </c>
      <c r="F57" s="25">
        <f t="shared" si="0"/>
        <v>5850</v>
      </c>
      <c r="G57" s="32"/>
      <c r="H57" s="25">
        <f>H56</f>
        <v>183</v>
      </c>
      <c r="I57" s="25">
        <f t="shared" si="3"/>
        <v>476.02409638554218</v>
      </c>
      <c r="J57" s="27"/>
    </row>
    <row r="58" spans="1:10" ht="15" customHeight="1" x14ac:dyDescent="0.25">
      <c r="A58" s="30" t="s">
        <v>206</v>
      </c>
      <c r="B58" s="51" t="s">
        <v>93</v>
      </c>
      <c r="C58" s="30">
        <v>14</v>
      </c>
      <c r="D58" s="35"/>
      <c r="E58" s="30">
        <v>98</v>
      </c>
      <c r="F58" s="25">
        <f t="shared" si="0"/>
        <v>7350</v>
      </c>
      <c r="G58" s="32"/>
      <c r="H58" s="25">
        <f>H57</f>
        <v>183</v>
      </c>
      <c r="I58" s="25">
        <f t="shared" si="3"/>
        <v>1976.0240963855422</v>
      </c>
      <c r="J58" s="27"/>
    </row>
    <row r="59" spans="1:10" ht="15" customHeight="1" x14ac:dyDescent="0.25">
      <c r="A59" s="30" t="s">
        <v>334</v>
      </c>
      <c r="B59" s="51" t="s">
        <v>121</v>
      </c>
      <c r="C59" s="30">
        <v>14</v>
      </c>
      <c r="D59" s="35"/>
      <c r="E59" s="30">
        <v>81</v>
      </c>
      <c r="F59" s="25">
        <f t="shared" si="0"/>
        <v>6075</v>
      </c>
      <c r="G59" s="32"/>
      <c r="H59" s="25">
        <f>H58</f>
        <v>183</v>
      </c>
      <c r="I59" s="25">
        <f t="shared" si="3"/>
        <v>701.02409638554218</v>
      </c>
      <c r="J59" s="27"/>
    </row>
    <row r="60" spans="1:10" ht="15" customHeight="1" x14ac:dyDescent="0.25">
      <c r="A60" s="17" t="s">
        <v>331</v>
      </c>
      <c r="B60" s="16">
        <v>52257</v>
      </c>
      <c r="C60" s="17">
        <v>15</v>
      </c>
      <c r="D60" s="18">
        <v>6000</v>
      </c>
      <c r="E60" s="17"/>
      <c r="F60" s="10">
        <f t="shared" si="0"/>
        <v>6000</v>
      </c>
      <c r="G60" s="10">
        <v>1875</v>
      </c>
      <c r="H60" s="10">
        <f t="shared" si="2"/>
        <v>468.75</v>
      </c>
      <c r="I60" s="10">
        <f t="shared" si="3"/>
        <v>911.77409638554218</v>
      </c>
      <c r="J60" s="56"/>
    </row>
    <row r="61" spans="1:10" ht="15" customHeight="1" x14ac:dyDescent="0.25">
      <c r="A61" s="30" t="s">
        <v>185</v>
      </c>
      <c r="B61" s="51" t="s">
        <v>244</v>
      </c>
      <c r="C61" s="30">
        <v>15</v>
      </c>
      <c r="D61" s="35"/>
      <c r="E61" s="30">
        <v>27</v>
      </c>
      <c r="F61" s="25">
        <f t="shared" si="0"/>
        <v>2025</v>
      </c>
      <c r="G61" s="32"/>
      <c r="H61" s="25">
        <f>H60</f>
        <v>468.75</v>
      </c>
      <c r="I61" s="25">
        <f t="shared" si="3"/>
        <v>-3063.2259036144578</v>
      </c>
      <c r="J61" s="27"/>
    </row>
    <row r="62" spans="1:10" ht="15" customHeight="1" x14ac:dyDescent="0.25">
      <c r="A62" s="30" t="s">
        <v>191</v>
      </c>
      <c r="B62" s="34">
        <v>23792</v>
      </c>
      <c r="C62" s="30">
        <v>15</v>
      </c>
      <c r="D62" s="35"/>
      <c r="E62" s="30">
        <v>55</v>
      </c>
      <c r="F62" s="25">
        <f t="shared" si="0"/>
        <v>4125</v>
      </c>
      <c r="G62" s="32"/>
      <c r="H62" s="25">
        <f>H61</f>
        <v>468.75</v>
      </c>
      <c r="I62" s="25">
        <f t="shared" si="3"/>
        <v>-963.22590361445782</v>
      </c>
      <c r="J62" s="27"/>
    </row>
    <row r="63" spans="1:10" ht="15" customHeight="1" x14ac:dyDescent="0.25">
      <c r="A63" s="36" t="s">
        <v>54</v>
      </c>
      <c r="B63" s="51" t="s">
        <v>145</v>
      </c>
      <c r="C63" s="30">
        <v>15</v>
      </c>
      <c r="D63" s="35"/>
      <c r="E63" s="30">
        <v>44</v>
      </c>
      <c r="F63" s="25">
        <f t="shared" si="0"/>
        <v>3300</v>
      </c>
      <c r="G63" s="32"/>
      <c r="H63" s="25">
        <f>H62</f>
        <v>468.75</v>
      </c>
      <c r="I63" s="25">
        <f t="shared" si="3"/>
        <v>-1788.2259036144578</v>
      </c>
      <c r="J63" s="27"/>
    </row>
    <row r="64" spans="1:10" ht="15" customHeight="1" x14ac:dyDescent="0.25">
      <c r="A64" s="21" t="s">
        <v>332</v>
      </c>
      <c r="B64" s="52" t="s">
        <v>120</v>
      </c>
      <c r="C64" s="17">
        <v>16</v>
      </c>
      <c r="D64" s="18">
        <v>6000</v>
      </c>
      <c r="E64" s="17"/>
      <c r="F64" s="10">
        <f t="shared" si="0"/>
        <v>6000</v>
      </c>
      <c r="G64" s="10">
        <v>3538</v>
      </c>
      <c r="H64" s="10">
        <f t="shared" si="2"/>
        <v>884.5</v>
      </c>
      <c r="I64" s="10">
        <f t="shared" si="3"/>
        <v>1327.5240963855422</v>
      </c>
      <c r="J64" s="56"/>
    </row>
    <row r="65" spans="1:10" ht="15" customHeight="1" x14ac:dyDescent="0.25">
      <c r="A65" s="30" t="s">
        <v>43</v>
      </c>
      <c r="B65" s="51" t="s">
        <v>113</v>
      </c>
      <c r="C65" s="30">
        <v>16</v>
      </c>
      <c r="D65" s="35"/>
      <c r="E65" s="30">
        <v>37</v>
      </c>
      <c r="F65" s="25">
        <f t="shared" si="0"/>
        <v>2775</v>
      </c>
      <c r="G65" s="32"/>
      <c r="H65" s="25">
        <f>H64</f>
        <v>884.5</v>
      </c>
      <c r="I65" s="25">
        <f t="shared" si="3"/>
        <v>-1897.4759036144578</v>
      </c>
      <c r="J65" s="27"/>
    </row>
    <row r="66" spans="1:10" ht="15" customHeight="1" x14ac:dyDescent="0.25">
      <c r="A66" s="30" t="s">
        <v>35</v>
      </c>
      <c r="B66" s="51" t="s">
        <v>119</v>
      </c>
      <c r="C66" s="30">
        <v>16</v>
      </c>
      <c r="D66" s="35"/>
      <c r="E66" s="30">
        <v>30</v>
      </c>
      <c r="F66" s="25">
        <f t="shared" si="0"/>
        <v>2250</v>
      </c>
      <c r="G66" s="32"/>
      <c r="H66" s="25">
        <f>H65</f>
        <v>884.5</v>
      </c>
      <c r="I66" s="25">
        <f t="shared" si="3"/>
        <v>-2422.4759036144578</v>
      </c>
      <c r="J66" s="27"/>
    </row>
    <row r="67" spans="1:10" ht="15" customHeight="1" x14ac:dyDescent="0.25">
      <c r="A67" s="30" t="s">
        <v>41</v>
      </c>
      <c r="B67" s="51" t="s">
        <v>118</v>
      </c>
      <c r="C67" s="30">
        <v>16</v>
      </c>
      <c r="D67" s="35"/>
      <c r="E67" s="30">
        <v>27</v>
      </c>
      <c r="F67" s="25">
        <f t="shared" si="0"/>
        <v>2025</v>
      </c>
      <c r="G67" s="32"/>
      <c r="H67" s="25">
        <f>H66</f>
        <v>884.5</v>
      </c>
      <c r="I67" s="25">
        <f t="shared" si="3"/>
        <v>-2647.4759036144578</v>
      </c>
      <c r="J67" s="27"/>
    </row>
    <row r="68" spans="1:10" ht="15" customHeight="1" x14ac:dyDescent="0.25">
      <c r="A68" s="17" t="s">
        <v>208</v>
      </c>
      <c r="B68" s="16">
        <v>11557</v>
      </c>
      <c r="C68" s="17">
        <v>17</v>
      </c>
      <c r="D68" s="18">
        <v>9000</v>
      </c>
      <c r="E68" s="17"/>
      <c r="F68" s="10">
        <f t="shared" si="0"/>
        <v>9000</v>
      </c>
      <c r="G68" s="10">
        <v>1388</v>
      </c>
      <c r="H68" s="10">
        <f>G68/6</f>
        <v>231.33333333333334</v>
      </c>
      <c r="I68" s="10">
        <f t="shared" ref="I68:I86" si="4">F68+H68-$I$88</f>
        <v>3674.3574297188761</v>
      </c>
      <c r="J68" s="56"/>
    </row>
    <row r="69" spans="1:10" ht="15" customHeight="1" x14ac:dyDescent="0.25">
      <c r="A69" s="30" t="s">
        <v>46</v>
      </c>
      <c r="B69" s="34">
        <v>1992</v>
      </c>
      <c r="C69" s="30">
        <v>17</v>
      </c>
      <c r="D69" s="35"/>
      <c r="E69" s="30">
        <v>50</v>
      </c>
      <c r="F69" s="25">
        <f t="shared" si="0"/>
        <v>3750</v>
      </c>
      <c r="G69" s="32"/>
      <c r="H69" s="25">
        <f>H68</f>
        <v>231.33333333333334</v>
      </c>
      <c r="I69" s="25">
        <f t="shared" si="4"/>
        <v>-1575.6425702811243</v>
      </c>
      <c r="J69" s="27"/>
    </row>
    <row r="70" spans="1:10" ht="15" customHeight="1" x14ac:dyDescent="0.25">
      <c r="A70" s="30" t="s">
        <v>207</v>
      </c>
      <c r="B70" s="34">
        <v>41467</v>
      </c>
      <c r="C70" s="30">
        <v>17</v>
      </c>
      <c r="D70" s="35"/>
      <c r="E70" s="30">
        <v>58</v>
      </c>
      <c r="F70" s="25">
        <f t="shared" si="0"/>
        <v>4350</v>
      </c>
      <c r="G70" s="32"/>
      <c r="H70" s="25">
        <f>H69</f>
        <v>231.33333333333334</v>
      </c>
      <c r="I70" s="25">
        <f t="shared" si="4"/>
        <v>-975.64257028112479</v>
      </c>
      <c r="J70" s="27"/>
    </row>
    <row r="71" spans="1:10" ht="15" customHeight="1" x14ac:dyDescent="0.25">
      <c r="A71" s="30" t="s">
        <v>183</v>
      </c>
      <c r="B71" s="51" t="s">
        <v>133</v>
      </c>
      <c r="C71" s="30">
        <v>17</v>
      </c>
      <c r="D71" s="35"/>
      <c r="E71" s="30">
        <v>47</v>
      </c>
      <c r="F71" s="25">
        <f t="shared" si="0"/>
        <v>3525</v>
      </c>
      <c r="G71" s="32"/>
      <c r="H71" s="25">
        <f>H70</f>
        <v>231.33333333333334</v>
      </c>
      <c r="I71" s="25">
        <f t="shared" si="4"/>
        <v>-1800.6425702811243</v>
      </c>
      <c r="J71" s="27"/>
    </row>
    <row r="72" spans="1:10" ht="15" customHeight="1" x14ac:dyDescent="0.25">
      <c r="A72" s="30" t="s">
        <v>52</v>
      </c>
      <c r="B72" s="51" t="s">
        <v>101</v>
      </c>
      <c r="C72" s="30">
        <v>17</v>
      </c>
      <c r="D72" s="35"/>
      <c r="E72" s="30">
        <v>51</v>
      </c>
      <c r="F72" s="25">
        <f t="shared" si="0"/>
        <v>3825</v>
      </c>
      <c r="G72" s="32"/>
      <c r="H72" s="25">
        <f>H71</f>
        <v>231.33333333333334</v>
      </c>
      <c r="I72" s="25">
        <f t="shared" si="4"/>
        <v>-1500.6425702811243</v>
      </c>
      <c r="J72" s="27"/>
    </row>
    <row r="73" spans="1:10" ht="15" customHeight="1" x14ac:dyDescent="0.25">
      <c r="A73" s="30" t="s">
        <v>271</v>
      </c>
      <c r="B73" s="51" t="s">
        <v>272</v>
      </c>
      <c r="C73" s="30">
        <v>17</v>
      </c>
      <c r="D73" s="35"/>
      <c r="E73" s="30">
        <v>110</v>
      </c>
      <c r="F73" s="25">
        <f t="shared" si="0"/>
        <v>8250</v>
      </c>
      <c r="G73" s="32"/>
      <c r="H73" s="25">
        <f>H72</f>
        <v>231.33333333333334</v>
      </c>
      <c r="I73" s="25">
        <f t="shared" si="4"/>
        <v>2924.3574297188761</v>
      </c>
      <c r="J73" s="27"/>
    </row>
    <row r="74" spans="1:10" ht="15" customHeight="1" x14ac:dyDescent="0.25">
      <c r="A74" s="17" t="s">
        <v>176</v>
      </c>
      <c r="B74" s="52" t="s">
        <v>241</v>
      </c>
      <c r="C74" s="17">
        <v>18</v>
      </c>
      <c r="D74" s="18">
        <v>6000</v>
      </c>
      <c r="E74" s="17"/>
      <c r="F74" s="10">
        <f t="shared" si="0"/>
        <v>6000</v>
      </c>
      <c r="G74" s="10">
        <v>702</v>
      </c>
      <c r="H74" s="10">
        <f>G74/4</f>
        <v>175.5</v>
      </c>
      <c r="I74" s="10">
        <f t="shared" si="4"/>
        <v>618.52409638554218</v>
      </c>
      <c r="J74" s="56"/>
    </row>
    <row r="75" spans="1:10" ht="15" customHeight="1" x14ac:dyDescent="0.25">
      <c r="A75" s="30" t="s">
        <v>170</v>
      </c>
      <c r="B75" s="34">
        <v>22306</v>
      </c>
      <c r="C75" s="30">
        <v>18</v>
      </c>
      <c r="D75" s="35"/>
      <c r="E75" s="30">
        <v>40</v>
      </c>
      <c r="F75" s="25">
        <f t="shared" si="0"/>
        <v>3000</v>
      </c>
      <c r="G75" s="32"/>
      <c r="H75" s="25">
        <f>H74</f>
        <v>175.5</v>
      </c>
      <c r="I75" s="25">
        <f t="shared" si="4"/>
        <v>-2381.4759036144578</v>
      </c>
      <c r="J75" s="27"/>
    </row>
    <row r="76" spans="1:10" ht="15" customHeight="1" x14ac:dyDescent="0.25">
      <c r="A76" s="30" t="s">
        <v>167</v>
      </c>
      <c r="B76" s="51" t="s">
        <v>111</v>
      </c>
      <c r="C76" s="30">
        <v>18</v>
      </c>
      <c r="D76" s="35"/>
      <c r="E76" s="30">
        <v>71</v>
      </c>
      <c r="F76" s="25">
        <f t="shared" si="0"/>
        <v>5325</v>
      </c>
      <c r="G76" s="32"/>
      <c r="H76" s="25">
        <f>H75</f>
        <v>175.5</v>
      </c>
      <c r="I76" s="25">
        <f t="shared" si="4"/>
        <v>-56.47590361445782</v>
      </c>
      <c r="J76" s="27"/>
    </row>
    <row r="77" spans="1:10" ht="15" customHeight="1" x14ac:dyDescent="0.25">
      <c r="A77" s="30" t="s">
        <v>156</v>
      </c>
      <c r="B77" s="51" t="s">
        <v>230</v>
      </c>
      <c r="C77" s="30">
        <v>18</v>
      </c>
      <c r="D77" s="35"/>
      <c r="E77" s="30">
        <v>67</v>
      </c>
      <c r="F77" s="25">
        <f t="shared" si="0"/>
        <v>5025</v>
      </c>
      <c r="G77" s="32"/>
      <c r="H77" s="25">
        <f>H76</f>
        <v>175.5</v>
      </c>
      <c r="I77" s="25">
        <f t="shared" si="4"/>
        <v>-356.47590361445782</v>
      </c>
      <c r="J77" s="27"/>
    </row>
    <row r="78" spans="1:10" ht="15" customHeight="1" x14ac:dyDescent="0.25">
      <c r="A78" s="17" t="s">
        <v>335</v>
      </c>
      <c r="B78" s="16">
        <v>11508</v>
      </c>
      <c r="C78" s="17">
        <v>19</v>
      </c>
      <c r="D78" s="18">
        <v>10000</v>
      </c>
      <c r="E78" s="17"/>
      <c r="F78" s="10">
        <f t="shared" si="0"/>
        <v>10000</v>
      </c>
      <c r="G78" s="10">
        <v>5114</v>
      </c>
      <c r="H78" s="10">
        <f>G78/5</f>
        <v>1022.8</v>
      </c>
      <c r="I78" s="10">
        <f t="shared" si="4"/>
        <v>5465.8240963855415</v>
      </c>
      <c r="J78" s="56"/>
    </row>
    <row r="79" spans="1:10" ht="15" customHeight="1" x14ac:dyDescent="0.25">
      <c r="A79" s="36" t="s">
        <v>257</v>
      </c>
      <c r="B79" s="34">
        <v>20822</v>
      </c>
      <c r="C79" s="30">
        <v>19</v>
      </c>
      <c r="D79" s="35"/>
      <c r="E79" s="30">
        <v>79</v>
      </c>
      <c r="F79" s="25">
        <f t="shared" si="0"/>
        <v>5925</v>
      </c>
      <c r="G79" s="32"/>
      <c r="H79" s="25">
        <f>H78</f>
        <v>1022.8</v>
      </c>
      <c r="I79" s="25">
        <f t="shared" si="4"/>
        <v>1390.8240963855424</v>
      </c>
      <c r="J79" s="27"/>
    </row>
    <row r="80" spans="1:10" ht="15" customHeight="1" x14ac:dyDescent="0.25">
      <c r="A80" s="30" t="s">
        <v>20</v>
      </c>
      <c r="B80" s="51" t="s">
        <v>104</v>
      </c>
      <c r="C80" s="30">
        <v>19</v>
      </c>
      <c r="D80" s="35"/>
      <c r="E80" s="30">
        <v>49</v>
      </c>
      <c r="F80" s="25">
        <f t="shared" si="0"/>
        <v>3675</v>
      </c>
      <c r="G80" s="32"/>
      <c r="H80" s="25">
        <f>H79</f>
        <v>1022.8</v>
      </c>
      <c r="I80" s="25">
        <f t="shared" si="4"/>
        <v>-859.17590361445764</v>
      </c>
      <c r="J80" s="27"/>
    </row>
    <row r="81" spans="1:11" ht="15" customHeight="1" x14ac:dyDescent="0.25">
      <c r="A81" s="30" t="s">
        <v>178</v>
      </c>
      <c r="B81" s="34">
        <v>28415</v>
      </c>
      <c r="C81" s="30">
        <v>19</v>
      </c>
      <c r="D81" s="35"/>
      <c r="E81" s="30">
        <v>52</v>
      </c>
      <c r="F81" s="25">
        <f t="shared" si="0"/>
        <v>3900</v>
      </c>
      <c r="G81" s="32"/>
      <c r="H81" s="25">
        <f>H80</f>
        <v>1022.8</v>
      </c>
      <c r="I81" s="25">
        <f t="shared" si="4"/>
        <v>-634.17590361445764</v>
      </c>
      <c r="J81" s="27"/>
    </row>
    <row r="82" spans="1:11" ht="15" customHeight="1" x14ac:dyDescent="0.25">
      <c r="A82" s="36" t="s">
        <v>63</v>
      </c>
      <c r="B82" s="34">
        <v>21402</v>
      </c>
      <c r="C82" s="30">
        <v>19</v>
      </c>
      <c r="D82" s="35"/>
      <c r="E82" s="30">
        <v>81</v>
      </c>
      <c r="F82" s="25">
        <f t="shared" si="0"/>
        <v>6075</v>
      </c>
      <c r="G82" s="32"/>
      <c r="H82" s="25">
        <f>H81</f>
        <v>1022.8</v>
      </c>
      <c r="I82" s="25">
        <f t="shared" si="4"/>
        <v>1540.8240963855424</v>
      </c>
      <c r="J82" s="27"/>
    </row>
    <row r="83" spans="1:11" ht="15" customHeight="1" x14ac:dyDescent="0.25">
      <c r="A83" s="17" t="s">
        <v>295</v>
      </c>
      <c r="B83" s="16">
        <v>2167</v>
      </c>
      <c r="C83" s="17">
        <v>20</v>
      </c>
      <c r="D83" s="18">
        <v>6000</v>
      </c>
      <c r="E83" s="17"/>
      <c r="F83" s="10">
        <f t="shared" si="0"/>
        <v>6000</v>
      </c>
      <c r="G83" s="10">
        <v>686</v>
      </c>
      <c r="H83" s="10">
        <f>G83/4</f>
        <v>171.5</v>
      </c>
      <c r="I83" s="10">
        <f t="shared" si="4"/>
        <v>614.52409638554218</v>
      </c>
      <c r="J83" s="56"/>
    </row>
    <row r="84" spans="1:11" ht="15" customHeight="1" x14ac:dyDescent="0.25">
      <c r="A84" s="43" t="s">
        <v>17</v>
      </c>
      <c r="B84" s="34">
        <v>39265</v>
      </c>
      <c r="C84" s="30">
        <v>20</v>
      </c>
      <c r="D84" s="35"/>
      <c r="E84" s="30">
        <v>83</v>
      </c>
      <c r="F84" s="25">
        <f t="shared" si="0"/>
        <v>6225</v>
      </c>
      <c r="G84" s="32"/>
      <c r="H84" s="25">
        <f>H83</f>
        <v>171.5</v>
      </c>
      <c r="I84" s="25">
        <f t="shared" si="4"/>
        <v>839.52409638554218</v>
      </c>
      <c r="J84" s="27"/>
    </row>
    <row r="85" spans="1:11" ht="15" customHeight="1" x14ac:dyDescent="0.25">
      <c r="A85" s="36" t="s">
        <v>84</v>
      </c>
      <c r="B85" s="51" t="s">
        <v>146</v>
      </c>
      <c r="C85" s="30">
        <v>20</v>
      </c>
      <c r="D85" s="35"/>
      <c r="E85" s="30">
        <v>75</v>
      </c>
      <c r="F85" s="25">
        <f t="shared" si="0"/>
        <v>5625</v>
      </c>
      <c r="G85" s="32"/>
      <c r="H85" s="25">
        <f>H84</f>
        <v>171.5</v>
      </c>
      <c r="I85" s="25">
        <f t="shared" si="4"/>
        <v>239.52409638554218</v>
      </c>
      <c r="J85" s="27"/>
    </row>
    <row r="86" spans="1:11" ht="15" customHeight="1" x14ac:dyDescent="0.25">
      <c r="A86" s="30" t="s">
        <v>160</v>
      </c>
      <c r="B86" s="34">
        <v>3518</v>
      </c>
      <c r="C86" s="30">
        <v>20</v>
      </c>
      <c r="D86" s="35"/>
      <c r="E86" s="30">
        <v>96</v>
      </c>
      <c r="F86" s="25">
        <f t="shared" si="0"/>
        <v>7200</v>
      </c>
      <c r="G86" s="32"/>
      <c r="H86" s="25">
        <f>H85</f>
        <v>171.5</v>
      </c>
      <c r="I86" s="25">
        <f t="shared" si="4"/>
        <v>1814.5240963855422</v>
      </c>
      <c r="J86" s="27"/>
    </row>
    <row r="87" spans="1:11" ht="15" customHeight="1" x14ac:dyDescent="0.25">
      <c r="A87" s="5"/>
      <c r="B87" s="5"/>
      <c r="C87" s="5"/>
      <c r="D87" s="6"/>
      <c r="E87" s="5"/>
      <c r="F87" s="6">
        <f>SUM(F4:F86)</f>
        <v>422800</v>
      </c>
      <c r="G87" s="6"/>
      <c r="H87" s="6">
        <f>SUM(H4:H86)</f>
        <v>38429.000000000007</v>
      </c>
      <c r="I87" s="6">
        <f>F87+H87</f>
        <v>461229</v>
      </c>
      <c r="J87" s="6"/>
      <c r="K87" s="3"/>
    </row>
    <row r="88" spans="1:11" ht="15" customHeight="1" x14ac:dyDescent="0.25">
      <c r="A88" s="5"/>
      <c r="B88" s="5"/>
      <c r="C88" s="5"/>
      <c r="D88" s="6"/>
      <c r="E88" s="5"/>
      <c r="F88" s="6"/>
      <c r="G88" s="6"/>
      <c r="H88" s="8" t="s">
        <v>57</v>
      </c>
      <c r="I88" s="6">
        <f>I87/(COUNTIF(A4:A86,"*"))</f>
        <v>5556.9759036144578</v>
      </c>
      <c r="J88" s="5"/>
    </row>
  </sheetData>
  <autoFilter ref="A3:J88" xr:uid="{6F474B58-787A-4D45-B02F-A5A27401A210}">
    <sortState xmlns:xlrd2="http://schemas.microsoft.com/office/spreadsheetml/2017/richdata2" ref="A4:J88">
      <sortCondition ref="C3:C88"/>
    </sortState>
  </autoFilter>
  <conditionalFormatting sqref="I4:I86">
    <cfRule type="cellIs" dxfId="1" priority="1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43E1-819A-4F7F-BAB9-937FD1A39A0E}">
  <dimension ref="A1:K121"/>
  <sheetViews>
    <sheetView zoomScaleNormal="100" workbookViewId="0">
      <selection activeCell="M15" sqref="M15"/>
    </sheetView>
  </sheetViews>
  <sheetFormatPr defaultColWidth="8.85546875" defaultRowHeight="15" customHeight="1" x14ac:dyDescent="0.25"/>
  <cols>
    <col min="1" max="1" width="19.7109375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0.7109375" style="3" bestFit="1" customWidth="1"/>
    <col min="10" max="10" width="35.140625" style="2" bestFit="1" customWidth="1"/>
    <col min="11" max="11" width="10.140625" style="2" bestFit="1" customWidth="1"/>
    <col min="12" max="16384" width="8.85546875" style="2"/>
  </cols>
  <sheetData>
    <row r="1" spans="1:10" ht="31.5" x14ac:dyDescent="0.25">
      <c r="A1" s="7" t="s">
        <v>359</v>
      </c>
      <c r="J1" s="11"/>
    </row>
    <row r="2" spans="1:10" ht="15" customHeight="1" x14ac:dyDescent="0.25">
      <c r="A2" s="1"/>
      <c r="B2" s="1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</row>
    <row r="3" spans="1:10" ht="15" customHeight="1" x14ac:dyDescent="0.25">
      <c r="A3" s="1" t="s">
        <v>5</v>
      </c>
      <c r="B3" s="1" t="s">
        <v>6</v>
      </c>
      <c r="C3" s="1" t="s">
        <v>354</v>
      </c>
      <c r="D3" s="4" t="s">
        <v>7</v>
      </c>
      <c r="E3" s="1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" t="s">
        <v>13</v>
      </c>
    </row>
    <row r="4" spans="1:10" ht="15" customHeight="1" x14ac:dyDescent="0.25">
      <c r="A4" s="9" t="s">
        <v>16</v>
      </c>
      <c r="B4" s="19" t="s">
        <v>137</v>
      </c>
      <c r="C4" s="17">
        <v>1</v>
      </c>
      <c r="D4" s="18">
        <v>6000</v>
      </c>
      <c r="E4" s="17"/>
      <c r="F4" s="10">
        <f t="shared" ref="F4:F74" si="0">(E4*75)+D4</f>
        <v>6000</v>
      </c>
      <c r="G4" s="10">
        <v>1470</v>
      </c>
      <c r="H4" s="10">
        <f>G4/4</f>
        <v>367.5</v>
      </c>
      <c r="I4" s="10">
        <f t="shared" ref="I4:I35" si="1">F4+H4-$I$121</f>
        <v>228.78448275862047</v>
      </c>
      <c r="J4" s="9"/>
    </row>
    <row r="5" spans="1:10" ht="15" customHeight="1" x14ac:dyDescent="0.25">
      <c r="A5" s="27" t="s">
        <v>186</v>
      </c>
      <c r="B5" s="26" t="s">
        <v>248</v>
      </c>
      <c r="C5" s="30">
        <v>1</v>
      </c>
      <c r="D5" s="35"/>
      <c r="E5" s="30">
        <v>75</v>
      </c>
      <c r="F5" s="32">
        <f t="shared" si="0"/>
        <v>5625</v>
      </c>
      <c r="G5" s="32"/>
      <c r="H5" s="32">
        <f>H4</f>
        <v>367.5</v>
      </c>
      <c r="I5" s="25">
        <f t="shared" si="1"/>
        <v>-146.21551724137953</v>
      </c>
      <c r="J5" s="27"/>
    </row>
    <row r="6" spans="1:10" ht="15" customHeight="1" x14ac:dyDescent="0.25">
      <c r="A6" s="27" t="s">
        <v>336</v>
      </c>
      <c r="B6" s="26" t="s">
        <v>136</v>
      </c>
      <c r="C6" s="30">
        <v>1</v>
      </c>
      <c r="D6" s="35"/>
      <c r="E6" s="30">
        <v>48</v>
      </c>
      <c r="F6" s="32">
        <f t="shared" si="0"/>
        <v>3600</v>
      </c>
      <c r="G6" s="32"/>
      <c r="H6" s="32">
        <f>H5</f>
        <v>367.5</v>
      </c>
      <c r="I6" s="25">
        <f t="shared" si="1"/>
        <v>-2171.2155172413795</v>
      </c>
      <c r="J6" s="24"/>
    </row>
    <row r="7" spans="1:10" ht="15" customHeight="1" x14ac:dyDescent="0.25">
      <c r="A7" s="27" t="s">
        <v>56</v>
      </c>
      <c r="B7" s="26" t="s">
        <v>106</v>
      </c>
      <c r="C7" s="30">
        <v>1</v>
      </c>
      <c r="D7" s="35"/>
      <c r="E7" s="30">
        <v>47</v>
      </c>
      <c r="F7" s="32">
        <f t="shared" si="0"/>
        <v>3525</v>
      </c>
      <c r="G7" s="32"/>
      <c r="H7" s="32">
        <f>H6</f>
        <v>367.5</v>
      </c>
      <c r="I7" s="25">
        <f t="shared" si="1"/>
        <v>-2246.2155172413795</v>
      </c>
      <c r="J7" s="28"/>
    </row>
    <row r="8" spans="1:10" ht="15" customHeight="1" x14ac:dyDescent="0.25">
      <c r="A8" s="9" t="s">
        <v>29</v>
      </c>
      <c r="B8" s="19" t="s">
        <v>96</v>
      </c>
      <c r="C8" s="17">
        <v>2</v>
      </c>
      <c r="D8" s="18">
        <v>6000</v>
      </c>
      <c r="E8" s="17"/>
      <c r="F8" s="10">
        <f t="shared" si="0"/>
        <v>6000</v>
      </c>
      <c r="G8" s="10">
        <v>438</v>
      </c>
      <c r="H8" s="10">
        <f t="shared" ref="H8:H65" si="2">G8/4</f>
        <v>109.5</v>
      </c>
      <c r="I8" s="10">
        <f t="shared" si="1"/>
        <v>-29.21551724137953</v>
      </c>
      <c r="J8" s="9"/>
    </row>
    <row r="9" spans="1:10" ht="15" customHeight="1" x14ac:dyDescent="0.25">
      <c r="A9" s="27" t="s">
        <v>211</v>
      </c>
      <c r="B9" s="26" t="s">
        <v>254</v>
      </c>
      <c r="C9" s="30">
        <v>2</v>
      </c>
      <c r="D9" s="35"/>
      <c r="E9" s="30">
        <v>23</v>
      </c>
      <c r="F9" s="32">
        <f t="shared" si="0"/>
        <v>1725</v>
      </c>
      <c r="G9" s="32"/>
      <c r="H9" s="32">
        <f>H8</f>
        <v>109.5</v>
      </c>
      <c r="I9" s="25">
        <f t="shared" si="1"/>
        <v>-4304.2155172413795</v>
      </c>
      <c r="J9" s="27"/>
    </row>
    <row r="10" spans="1:10" ht="15" customHeight="1" x14ac:dyDescent="0.25">
      <c r="A10" s="36" t="s">
        <v>218</v>
      </c>
      <c r="B10" s="26" t="s">
        <v>266</v>
      </c>
      <c r="C10" s="30">
        <v>2</v>
      </c>
      <c r="D10" s="35"/>
      <c r="E10" s="30">
        <v>91</v>
      </c>
      <c r="F10" s="32">
        <f t="shared" si="0"/>
        <v>6825</v>
      </c>
      <c r="G10" s="32"/>
      <c r="H10" s="32">
        <f>H9</f>
        <v>109.5</v>
      </c>
      <c r="I10" s="25">
        <f t="shared" si="1"/>
        <v>795.78448275862047</v>
      </c>
      <c r="J10" s="27"/>
    </row>
    <row r="11" spans="1:10" ht="15" customHeight="1" x14ac:dyDescent="0.25">
      <c r="A11" s="27" t="s">
        <v>68</v>
      </c>
      <c r="B11" s="26" t="s">
        <v>111</v>
      </c>
      <c r="C11" s="30">
        <v>2</v>
      </c>
      <c r="D11" s="35"/>
      <c r="E11" s="30">
        <v>12</v>
      </c>
      <c r="F11" s="32">
        <f t="shared" si="0"/>
        <v>900</v>
      </c>
      <c r="G11" s="32"/>
      <c r="H11" s="32">
        <f>H10</f>
        <v>109.5</v>
      </c>
      <c r="I11" s="25">
        <f t="shared" si="1"/>
        <v>-5129.2155172413795</v>
      </c>
      <c r="J11" s="27"/>
    </row>
    <row r="12" spans="1:10" ht="15" customHeight="1" x14ac:dyDescent="0.25">
      <c r="A12" s="9" t="s">
        <v>24</v>
      </c>
      <c r="B12" s="19" t="s">
        <v>142</v>
      </c>
      <c r="C12" s="17">
        <v>3</v>
      </c>
      <c r="D12" s="18">
        <v>6000</v>
      </c>
      <c r="E12" s="17"/>
      <c r="F12" s="10">
        <f t="shared" si="0"/>
        <v>6000</v>
      </c>
      <c r="G12" s="10">
        <v>1147</v>
      </c>
      <c r="H12" s="54">
        <f t="shared" si="2"/>
        <v>286.75</v>
      </c>
      <c r="I12" s="10">
        <f t="shared" si="1"/>
        <v>148.03448275862047</v>
      </c>
      <c r="J12" s="9"/>
    </row>
    <row r="13" spans="1:10" ht="15" customHeight="1" x14ac:dyDescent="0.25">
      <c r="A13" s="27" t="s">
        <v>343</v>
      </c>
      <c r="B13" s="26" t="s">
        <v>232</v>
      </c>
      <c r="C13" s="30">
        <v>3</v>
      </c>
      <c r="D13" s="35"/>
      <c r="E13" s="30">
        <v>248</v>
      </c>
      <c r="F13" s="32">
        <f>(E13*150)+D13</f>
        <v>37200</v>
      </c>
      <c r="G13" s="32"/>
      <c r="H13" s="32">
        <f>H12</f>
        <v>286.75</v>
      </c>
      <c r="I13" s="25">
        <f t="shared" si="1"/>
        <v>31348.03448275862</v>
      </c>
      <c r="J13" s="24"/>
    </row>
    <row r="14" spans="1:10" ht="15" customHeight="1" x14ac:dyDescent="0.25">
      <c r="A14" s="31" t="s">
        <v>341</v>
      </c>
      <c r="B14" s="26" t="s">
        <v>110</v>
      </c>
      <c r="C14" s="30">
        <v>3</v>
      </c>
      <c r="D14" s="35"/>
      <c r="E14" s="30">
        <v>68</v>
      </c>
      <c r="F14" s="32">
        <f t="shared" si="0"/>
        <v>5100</v>
      </c>
      <c r="G14" s="32"/>
      <c r="H14" s="32">
        <f>H13</f>
        <v>286.75</v>
      </c>
      <c r="I14" s="25">
        <f t="shared" si="1"/>
        <v>-751.96551724137953</v>
      </c>
      <c r="J14" s="27"/>
    </row>
    <row r="15" spans="1:10" ht="15" customHeight="1" x14ac:dyDescent="0.25">
      <c r="A15" s="31" t="s">
        <v>192</v>
      </c>
      <c r="B15" s="26" t="s">
        <v>143</v>
      </c>
      <c r="C15" s="30">
        <v>3</v>
      </c>
      <c r="D15" s="35"/>
      <c r="E15" s="30">
        <v>95</v>
      </c>
      <c r="F15" s="32">
        <f t="shared" si="0"/>
        <v>7125</v>
      </c>
      <c r="G15" s="32"/>
      <c r="H15" s="32">
        <f>H14</f>
        <v>286.75</v>
      </c>
      <c r="I15" s="25">
        <f t="shared" si="1"/>
        <v>1273.0344827586205</v>
      </c>
      <c r="J15" s="24"/>
    </row>
    <row r="16" spans="1:10" ht="15" customHeight="1" x14ac:dyDescent="0.25">
      <c r="A16" s="9" t="s">
        <v>285</v>
      </c>
      <c r="B16" s="19">
        <v>29100</v>
      </c>
      <c r="C16" s="17">
        <v>4</v>
      </c>
      <c r="D16" s="18">
        <v>6000</v>
      </c>
      <c r="E16" s="17"/>
      <c r="F16" s="10">
        <f t="shared" si="0"/>
        <v>6000</v>
      </c>
      <c r="G16" s="10">
        <v>5267</v>
      </c>
      <c r="H16" s="10">
        <f t="shared" si="2"/>
        <v>1316.75</v>
      </c>
      <c r="I16" s="10">
        <f t="shared" si="1"/>
        <v>1178.0344827586205</v>
      </c>
      <c r="J16" s="9"/>
    </row>
    <row r="17" spans="1:10" ht="15" customHeight="1" x14ac:dyDescent="0.25">
      <c r="A17" s="27" t="s">
        <v>302</v>
      </c>
      <c r="B17" s="26" t="s">
        <v>140</v>
      </c>
      <c r="C17" s="30">
        <v>4</v>
      </c>
      <c r="D17" s="35"/>
      <c r="E17" s="30">
        <v>62</v>
      </c>
      <c r="F17" s="32">
        <f t="shared" si="0"/>
        <v>4650</v>
      </c>
      <c r="G17" s="32"/>
      <c r="H17" s="32">
        <f>H16</f>
        <v>1316.75</v>
      </c>
      <c r="I17" s="25">
        <f t="shared" si="1"/>
        <v>-171.96551724137953</v>
      </c>
      <c r="J17" s="24"/>
    </row>
    <row r="18" spans="1:10" ht="15" customHeight="1" x14ac:dyDescent="0.25">
      <c r="A18" s="36" t="s">
        <v>84</v>
      </c>
      <c r="B18" s="26" t="s">
        <v>146</v>
      </c>
      <c r="C18" s="30">
        <v>4</v>
      </c>
      <c r="D18" s="35"/>
      <c r="E18" s="30">
        <v>35</v>
      </c>
      <c r="F18" s="32">
        <f t="shared" si="0"/>
        <v>2625</v>
      </c>
      <c r="G18" s="32"/>
      <c r="H18" s="32">
        <f>H17</f>
        <v>1316.75</v>
      </c>
      <c r="I18" s="25">
        <f t="shared" si="1"/>
        <v>-2196.9655172413795</v>
      </c>
      <c r="J18" s="27"/>
    </row>
    <row r="19" spans="1:10" ht="15" customHeight="1" x14ac:dyDescent="0.25">
      <c r="A19" s="31" t="s">
        <v>54</v>
      </c>
      <c r="B19" s="26" t="s">
        <v>145</v>
      </c>
      <c r="C19" s="30">
        <v>4</v>
      </c>
      <c r="D19" s="35"/>
      <c r="E19" s="30">
        <v>92</v>
      </c>
      <c r="F19" s="32">
        <f t="shared" si="0"/>
        <v>6900</v>
      </c>
      <c r="G19" s="32"/>
      <c r="H19" s="32">
        <f>H18</f>
        <v>1316.75</v>
      </c>
      <c r="I19" s="25">
        <f t="shared" si="1"/>
        <v>2078.0344827586205</v>
      </c>
      <c r="J19" s="24"/>
    </row>
    <row r="20" spans="1:10" ht="15" customHeight="1" x14ac:dyDescent="0.25">
      <c r="A20" s="9" t="s">
        <v>340</v>
      </c>
      <c r="B20" s="19" t="s">
        <v>254</v>
      </c>
      <c r="C20" s="17">
        <v>5</v>
      </c>
      <c r="D20" s="18">
        <v>6000</v>
      </c>
      <c r="E20" s="17"/>
      <c r="F20" s="10">
        <f t="shared" si="0"/>
        <v>6000</v>
      </c>
      <c r="G20" s="10">
        <v>3948</v>
      </c>
      <c r="H20" s="10">
        <f t="shared" si="2"/>
        <v>987</v>
      </c>
      <c r="I20" s="10">
        <f t="shared" si="1"/>
        <v>848.28448275862047</v>
      </c>
      <c r="J20" s="9"/>
    </row>
    <row r="21" spans="1:10" ht="15" customHeight="1" x14ac:dyDescent="0.25">
      <c r="A21" s="31" t="s">
        <v>152</v>
      </c>
      <c r="B21" s="26">
        <v>40516</v>
      </c>
      <c r="C21" s="30">
        <v>5</v>
      </c>
      <c r="D21" s="35"/>
      <c r="E21" s="30">
        <v>188</v>
      </c>
      <c r="F21" s="32">
        <f t="shared" si="0"/>
        <v>14100</v>
      </c>
      <c r="G21" s="32"/>
      <c r="H21" s="32">
        <f>H20</f>
        <v>987</v>
      </c>
      <c r="I21" s="25">
        <f t="shared" si="1"/>
        <v>8948.2844827586196</v>
      </c>
      <c r="J21" s="24"/>
    </row>
    <row r="22" spans="1:10" ht="15" customHeight="1" x14ac:dyDescent="0.25">
      <c r="A22" s="27" t="s">
        <v>255</v>
      </c>
      <c r="B22" s="26" t="s">
        <v>256</v>
      </c>
      <c r="C22" s="30">
        <v>5</v>
      </c>
      <c r="D22" s="35"/>
      <c r="E22" s="30">
        <v>54</v>
      </c>
      <c r="F22" s="32">
        <f t="shared" si="0"/>
        <v>4050</v>
      </c>
      <c r="G22" s="32"/>
      <c r="H22" s="32">
        <f>H21</f>
        <v>987</v>
      </c>
      <c r="I22" s="25">
        <f t="shared" si="1"/>
        <v>-1101.7155172413795</v>
      </c>
      <c r="J22" s="27"/>
    </row>
    <row r="23" spans="1:10" ht="15" customHeight="1" x14ac:dyDescent="0.25">
      <c r="A23" s="27" t="s">
        <v>337</v>
      </c>
      <c r="B23" s="26">
        <v>26679</v>
      </c>
      <c r="C23" s="30">
        <v>5</v>
      </c>
      <c r="D23" s="35"/>
      <c r="E23" s="30">
        <v>25</v>
      </c>
      <c r="F23" s="32">
        <f t="shared" si="0"/>
        <v>1875</v>
      </c>
      <c r="G23" s="32"/>
      <c r="H23" s="32">
        <f>H22</f>
        <v>987</v>
      </c>
      <c r="I23" s="25">
        <f t="shared" si="1"/>
        <v>-3276.7155172413795</v>
      </c>
      <c r="J23" s="24"/>
    </row>
    <row r="24" spans="1:10" ht="15" customHeight="1" x14ac:dyDescent="0.25">
      <c r="A24" s="14" t="s">
        <v>35</v>
      </c>
      <c r="B24" s="19">
        <v>29197</v>
      </c>
      <c r="C24" s="17">
        <v>6</v>
      </c>
      <c r="D24" s="18">
        <v>6000</v>
      </c>
      <c r="E24" s="17"/>
      <c r="F24" s="10">
        <f t="shared" si="0"/>
        <v>6000</v>
      </c>
      <c r="G24" s="10">
        <v>1149</v>
      </c>
      <c r="H24" s="10">
        <f t="shared" si="2"/>
        <v>287.25</v>
      </c>
      <c r="I24" s="10">
        <f t="shared" si="1"/>
        <v>148.53448275862047</v>
      </c>
      <c r="J24" s="9"/>
    </row>
    <row r="25" spans="1:10" ht="15" customHeight="1" x14ac:dyDescent="0.25">
      <c r="A25" s="36" t="s">
        <v>188</v>
      </c>
      <c r="B25" s="26">
        <v>11363</v>
      </c>
      <c r="C25" s="30">
        <v>6</v>
      </c>
      <c r="D25" s="35"/>
      <c r="E25" s="30">
        <v>45</v>
      </c>
      <c r="F25" s="32">
        <f t="shared" si="0"/>
        <v>3375</v>
      </c>
      <c r="G25" s="32"/>
      <c r="H25" s="32">
        <f>H24</f>
        <v>287.25</v>
      </c>
      <c r="I25" s="25">
        <f t="shared" si="1"/>
        <v>-2476.4655172413795</v>
      </c>
      <c r="J25" s="27"/>
    </row>
    <row r="26" spans="1:10" ht="15" customHeight="1" x14ac:dyDescent="0.25">
      <c r="A26" s="31" t="s">
        <v>362</v>
      </c>
      <c r="B26" s="26" t="s">
        <v>127</v>
      </c>
      <c r="C26" s="30">
        <v>6</v>
      </c>
      <c r="D26" s="35"/>
      <c r="E26" s="30">
        <v>7</v>
      </c>
      <c r="F26" s="32">
        <f t="shared" si="0"/>
        <v>525</v>
      </c>
      <c r="G26" s="32"/>
      <c r="H26" s="32">
        <f>H25</f>
        <v>287.25</v>
      </c>
      <c r="I26" s="25">
        <f t="shared" si="1"/>
        <v>-5326.4655172413795</v>
      </c>
      <c r="J26" s="24"/>
    </row>
    <row r="27" spans="1:10" ht="15" customHeight="1" x14ac:dyDescent="0.25">
      <c r="A27" s="31" t="s">
        <v>30</v>
      </c>
      <c r="B27" s="26">
        <v>11298</v>
      </c>
      <c r="C27" s="30">
        <v>6</v>
      </c>
      <c r="D27" s="35"/>
      <c r="E27" s="30">
        <v>30</v>
      </c>
      <c r="F27" s="32">
        <f>(E27*75)+D27</f>
        <v>2250</v>
      </c>
      <c r="G27" s="32"/>
      <c r="H27" s="32">
        <f>H26</f>
        <v>287.25</v>
      </c>
      <c r="I27" s="25">
        <f t="shared" si="1"/>
        <v>-3601.4655172413795</v>
      </c>
      <c r="J27" s="24"/>
    </row>
    <row r="28" spans="1:10" ht="15" customHeight="1" x14ac:dyDescent="0.25">
      <c r="A28" s="28" t="s">
        <v>69</v>
      </c>
      <c r="B28" s="58" t="s">
        <v>268</v>
      </c>
      <c r="C28" s="28">
        <v>6</v>
      </c>
      <c r="D28" s="28"/>
      <c r="E28" s="28">
        <v>0</v>
      </c>
      <c r="F28" s="28">
        <f>(E28*75)+D28</f>
        <v>0</v>
      </c>
      <c r="G28" s="28"/>
      <c r="H28" s="28">
        <v>0</v>
      </c>
      <c r="I28" s="59">
        <f t="shared" si="1"/>
        <v>-6138.7155172413795</v>
      </c>
      <c r="J28" s="60" t="s">
        <v>363</v>
      </c>
    </row>
    <row r="29" spans="1:10" ht="15" customHeight="1" x14ac:dyDescent="0.25">
      <c r="A29" s="9" t="s">
        <v>364</v>
      </c>
      <c r="B29" s="19" t="s">
        <v>127</v>
      </c>
      <c r="C29" s="17">
        <v>7</v>
      </c>
      <c r="D29" s="18">
        <v>6000</v>
      </c>
      <c r="E29" s="17"/>
      <c r="F29" s="10">
        <f t="shared" si="0"/>
        <v>6000</v>
      </c>
      <c r="G29" s="10">
        <v>1050</v>
      </c>
      <c r="H29" s="10">
        <f t="shared" si="2"/>
        <v>262.5</v>
      </c>
      <c r="I29" s="10">
        <f t="shared" si="1"/>
        <v>123.78448275862047</v>
      </c>
      <c r="J29" s="9"/>
    </row>
    <row r="30" spans="1:10" ht="15" customHeight="1" x14ac:dyDescent="0.25">
      <c r="A30" s="36" t="s">
        <v>36</v>
      </c>
      <c r="B30" s="26">
        <v>1526</v>
      </c>
      <c r="C30" s="30">
        <v>7</v>
      </c>
      <c r="D30" s="35"/>
      <c r="E30" s="30">
        <v>48</v>
      </c>
      <c r="F30" s="32">
        <f t="shared" si="0"/>
        <v>3600</v>
      </c>
      <c r="G30" s="32"/>
      <c r="H30" s="32">
        <f>H29</f>
        <v>262.5</v>
      </c>
      <c r="I30" s="25">
        <f t="shared" si="1"/>
        <v>-2276.2155172413795</v>
      </c>
      <c r="J30" s="27"/>
    </row>
    <row r="31" spans="1:10" ht="15" customHeight="1" x14ac:dyDescent="0.25">
      <c r="A31" s="31" t="s">
        <v>14</v>
      </c>
      <c r="B31" s="26">
        <v>3660</v>
      </c>
      <c r="C31" s="30">
        <v>7</v>
      </c>
      <c r="D31" s="35"/>
      <c r="E31" s="30">
        <v>105</v>
      </c>
      <c r="F31" s="32">
        <f t="shared" si="0"/>
        <v>7875</v>
      </c>
      <c r="G31" s="32"/>
      <c r="H31" s="32">
        <f>H30</f>
        <v>262.5</v>
      </c>
      <c r="I31" s="25">
        <f t="shared" si="1"/>
        <v>1998.7844827586205</v>
      </c>
      <c r="J31" s="24"/>
    </row>
    <row r="32" spans="1:10" ht="15" customHeight="1" x14ac:dyDescent="0.25">
      <c r="A32" s="30" t="s">
        <v>177</v>
      </c>
      <c r="B32" s="26">
        <v>29244</v>
      </c>
      <c r="C32" s="30">
        <v>7</v>
      </c>
      <c r="D32" s="35"/>
      <c r="E32" s="30">
        <v>48</v>
      </c>
      <c r="F32" s="32">
        <f t="shared" si="0"/>
        <v>3600</v>
      </c>
      <c r="G32" s="32"/>
      <c r="H32" s="32">
        <f>H31</f>
        <v>262.5</v>
      </c>
      <c r="I32" s="25">
        <f t="shared" si="1"/>
        <v>-2276.2155172413795</v>
      </c>
      <c r="J32" s="27"/>
    </row>
    <row r="33" spans="1:10" ht="15" customHeight="1" x14ac:dyDescent="0.25">
      <c r="A33" s="9" t="s">
        <v>71</v>
      </c>
      <c r="B33" s="19" t="s">
        <v>249</v>
      </c>
      <c r="C33" s="17">
        <v>8</v>
      </c>
      <c r="D33" s="18">
        <v>6000</v>
      </c>
      <c r="E33" s="17"/>
      <c r="F33" s="10">
        <f t="shared" si="0"/>
        <v>6000</v>
      </c>
      <c r="G33" s="10">
        <v>855</v>
      </c>
      <c r="H33" s="10">
        <f t="shared" si="2"/>
        <v>213.75</v>
      </c>
      <c r="I33" s="10">
        <f t="shared" si="1"/>
        <v>75.03448275862047</v>
      </c>
      <c r="J33" s="9"/>
    </row>
    <row r="34" spans="1:10" ht="15" customHeight="1" x14ac:dyDescent="0.25">
      <c r="A34" s="27" t="s">
        <v>279</v>
      </c>
      <c r="B34" s="26" t="s">
        <v>148</v>
      </c>
      <c r="C34" s="30">
        <v>8</v>
      </c>
      <c r="D34" s="35"/>
      <c r="E34" s="30">
        <v>52</v>
      </c>
      <c r="F34" s="32">
        <f t="shared" si="0"/>
        <v>3900</v>
      </c>
      <c r="G34" s="32"/>
      <c r="H34" s="32">
        <f>H33</f>
        <v>213.75</v>
      </c>
      <c r="I34" s="25">
        <f t="shared" si="1"/>
        <v>-2024.9655172413795</v>
      </c>
      <c r="J34" s="24"/>
    </row>
    <row r="35" spans="1:10" ht="15" customHeight="1" x14ac:dyDescent="0.25">
      <c r="A35" s="31" t="s">
        <v>288</v>
      </c>
      <c r="B35" s="26" t="s">
        <v>115</v>
      </c>
      <c r="C35" s="30">
        <v>8</v>
      </c>
      <c r="D35" s="35"/>
      <c r="E35" s="30">
        <v>30</v>
      </c>
      <c r="F35" s="32">
        <f t="shared" si="0"/>
        <v>2250</v>
      </c>
      <c r="G35" s="32"/>
      <c r="H35" s="32">
        <f>H34</f>
        <v>213.75</v>
      </c>
      <c r="I35" s="25">
        <f t="shared" si="1"/>
        <v>-3674.9655172413795</v>
      </c>
      <c r="J35" s="27"/>
    </row>
    <row r="36" spans="1:10" ht="15" customHeight="1" x14ac:dyDescent="0.25">
      <c r="A36" s="27" t="s">
        <v>345</v>
      </c>
      <c r="B36" s="26" t="s">
        <v>136</v>
      </c>
      <c r="C36" s="30">
        <v>8</v>
      </c>
      <c r="D36" s="35"/>
      <c r="E36" s="30">
        <v>90</v>
      </c>
      <c r="F36" s="32">
        <f t="shared" si="0"/>
        <v>6750</v>
      </c>
      <c r="G36" s="32"/>
      <c r="H36" s="32">
        <f>H35</f>
        <v>213.75</v>
      </c>
      <c r="I36" s="25">
        <f t="shared" ref="I36:I67" si="3">F36+H36-$I$121</f>
        <v>825.03448275862047</v>
      </c>
      <c r="J36" s="27"/>
    </row>
    <row r="37" spans="1:10" ht="15" customHeight="1" x14ac:dyDescent="0.25">
      <c r="A37" s="21" t="s">
        <v>70</v>
      </c>
      <c r="B37" s="19" t="s">
        <v>114</v>
      </c>
      <c r="C37" s="17">
        <v>9</v>
      </c>
      <c r="D37" s="18">
        <v>6000</v>
      </c>
      <c r="E37" s="17"/>
      <c r="F37" s="10">
        <f t="shared" si="0"/>
        <v>6000</v>
      </c>
      <c r="G37" s="10">
        <v>775</v>
      </c>
      <c r="H37" s="10">
        <f t="shared" si="2"/>
        <v>193.75</v>
      </c>
      <c r="I37" s="10">
        <f t="shared" si="3"/>
        <v>55.03448275862047</v>
      </c>
      <c r="J37" s="9"/>
    </row>
    <row r="38" spans="1:10" ht="15" customHeight="1" x14ac:dyDescent="0.25">
      <c r="A38" s="31" t="s">
        <v>49</v>
      </c>
      <c r="B38" s="26" t="s">
        <v>132</v>
      </c>
      <c r="C38" s="30">
        <v>9</v>
      </c>
      <c r="D38" s="35"/>
      <c r="E38" s="30">
        <v>10</v>
      </c>
      <c r="F38" s="32">
        <f t="shared" si="0"/>
        <v>750</v>
      </c>
      <c r="G38" s="32"/>
      <c r="H38" s="32">
        <f>H37</f>
        <v>193.75</v>
      </c>
      <c r="I38" s="25">
        <f t="shared" si="3"/>
        <v>-5194.9655172413795</v>
      </c>
      <c r="J38" s="24"/>
    </row>
    <row r="39" spans="1:10" ht="15" customHeight="1" x14ac:dyDescent="0.25">
      <c r="A39" s="27" t="s">
        <v>173</v>
      </c>
      <c r="B39" s="26" t="s">
        <v>133</v>
      </c>
      <c r="C39" s="30">
        <v>9</v>
      </c>
      <c r="D39" s="35"/>
      <c r="E39" s="30">
        <v>51</v>
      </c>
      <c r="F39" s="32">
        <f t="shared" si="0"/>
        <v>3825</v>
      </c>
      <c r="G39" s="32"/>
      <c r="H39" s="32">
        <f>H38</f>
        <v>193.75</v>
      </c>
      <c r="I39" s="25">
        <f t="shared" si="3"/>
        <v>-2119.9655172413795</v>
      </c>
      <c r="J39" s="27"/>
    </row>
    <row r="40" spans="1:10" ht="15" customHeight="1" x14ac:dyDescent="0.25">
      <c r="A40" s="27" t="s">
        <v>169</v>
      </c>
      <c r="B40" s="26" t="s">
        <v>131</v>
      </c>
      <c r="C40" s="30">
        <v>9</v>
      </c>
      <c r="D40" s="35"/>
      <c r="E40" s="30">
        <v>53</v>
      </c>
      <c r="F40" s="32">
        <f t="shared" si="0"/>
        <v>3975</v>
      </c>
      <c r="G40" s="29"/>
      <c r="H40" s="32">
        <f>H39</f>
        <v>193.75</v>
      </c>
      <c r="I40" s="25">
        <f t="shared" si="3"/>
        <v>-1969.9655172413795</v>
      </c>
      <c r="J40" s="28"/>
    </row>
    <row r="41" spans="1:10" s="23" customFormat="1" ht="15" customHeight="1" x14ac:dyDescent="0.25">
      <c r="A41" s="9" t="s">
        <v>195</v>
      </c>
      <c r="B41" s="19" t="s">
        <v>247</v>
      </c>
      <c r="C41" s="17">
        <v>10</v>
      </c>
      <c r="D41" s="18">
        <v>6000</v>
      </c>
      <c r="E41" s="17"/>
      <c r="F41" s="10">
        <f t="shared" si="0"/>
        <v>6000</v>
      </c>
      <c r="G41" s="10">
        <v>2064</v>
      </c>
      <c r="H41" s="10">
        <f t="shared" si="2"/>
        <v>516</v>
      </c>
      <c r="I41" s="10">
        <f t="shared" si="3"/>
        <v>377.28448275862047</v>
      </c>
      <c r="J41" s="9"/>
    </row>
    <row r="42" spans="1:10" ht="15" customHeight="1" x14ac:dyDescent="0.25">
      <c r="A42" s="27" t="s">
        <v>43</v>
      </c>
      <c r="B42" s="26" t="s">
        <v>113</v>
      </c>
      <c r="C42" s="30">
        <v>10</v>
      </c>
      <c r="D42" s="35"/>
      <c r="E42" s="30">
        <v>65</v>
      </c>
      <c r="F42" s="32">
        <f t="shared" si="0"/>
        <v>4875</v>
      </c>
      <c r="G42" s="32"/>
      <c r="H42" s="32">
        <f>H41</f>
        <v>516</v>
      </c>
      <c r="I42" s="25">
        <f t="shared" si="3"/>
        <v>-747.71551724137953</v>
      </c>
      <c r="J42" s="27"/>
    </row>
    <row r="43" spans="1:10" ht="15" customHeight="1" x14ac:dyDescent="0.25">
      <c r="A43" s="31" t="s">
        <v>171</v>
      </c>
      <c r="B43" s="26">
        <v>1382</v>
      </c>
      <c r="C43" s="30">
        <v>10</v>
      </c>
      <c r="D43" s="35"/>
      <c r="E43" s="30">
        <v>60</v>
      </c>
      <c r="F43" s="32">
        <f t="shared" si="0"/>
        <v>4500</v>
      </c>
      <c r="G43" s="32"/>
      <c r="H43" s="32">
        <f>H42</f>
        <v>516</v>
      </c>
      <c r="I43" s="25">
        <f t="shared" si="3"/>
        <v>-1122.7155172413795</v>
      </c>
      <c r="J43" s="27"/>
    </row>
    <row r="44" spans="1:10" ht="15" customHeight="1" x14ac:dyDescent="0.25">
      <c r="A44" s="27" t="s">
        <v>323</v>
      </c>
      <c r="B44" s="26" t="s">
        <v>121</v>
      </c>
      <c r="C44" s="30">
        <v>10</v>
      </c>
      <c r="D44" s="35"/>
      <c r="E44" s="30">
        <v>22</v>
      </c>
      <c r="F44" s="32">
        <f t="shared" si="0"/>
        <v>1650</v>
      </c>
      <c r="G44" s="32"/>
      <c r="H44" s="32">
        <f>H43</f>
        <v>516</v>
      </c>
      <c r="I44" s="25">
        <f t="shared" si="3"/>
        <v>-3972.7155172413795</v>
      </c>
      <c r="J44" s="27"/>
    </row>
    <row r="45" spans="1:10" ht="15" customHeight="1" x14ac:dyDescent="0.25">
      <c r="A45" s="9" t="s">
        <v>197</v>
      </c>
      <c r="B45" s="19" t="s">
        <v>270</v>
      </c>
      <c r="C45" s="17">
        <v>11</v>
      </c>
      <c r="D45" s="18">
        <v>6000</v>
      </c>
      <c r="E45" s="17"/>
      <c r="F45" s="10">
        <f t="shared" si="0"/>
        <v>6000</v>
      </c>
      <c r="G45" s="10">
        <v>3463</v>
      </c>
      <c r="H45" s="10">
        <f t="shared" si="2"/>
        <v>865.75</v>
      </c>
      <c r="I45" s="10">
        <f t="shared" si="3"/>
        <v>727.03448275862047</v>
      </c>
      <c r="J45" s="56"/>
    </row>
    <row r="46" spans="1:10" ht="15" customHeight="1" x14ac:dyDescent="0.25">
      <c r="A46" s="27" t="s">
        <v>283</v>
      </c>
      <c r="B46" s="26" t="s">
        <v>140</v>
      </c>
      <c r="C46" s="30">
        <v>11</v>
      </c>
      <c r="D46" s="35"/>
      <c r="E46" s="30">
        <v>171</v>
      </c>
      <c r="F46" s="32">
        <f t="shared" si="0"/>
        <v>12825</v>
      </c>
      <c r="G46" s="32"/>
      <c r="H46" s="32">
        <f>H45</f>
        <v>865.75</v>
      </c>
      <c r="I46" s="25">
        <f t="shared" si="3"/>
        <v>7552.0344827586205</v>
      </c>
      <c r="J46" s="27"/>
    </row>
    <row r="47" spans="1:10" ht="15" customHeight="1" x14ac:dyDescent="0.25">
      <c r="A47" s="31" t="s">
        <v>37</v>
      </c>
      <c r="B47" s="26" t="s">
        <v>138</v>
      </c>
      <c r="C47" s="30">
        <v>11</v>
      </c>
      <c r="D47" s="35"/>
      <c r="E47" s="30">
        <v>171</v>
      </c>
      <c r="F47" s="32">
        <f t="shared" si="0"/>
        <v>12825</v>
      </c>
      <c r="G47" s="32"/>
      <c r="H47" s="32">
        <f>H46</f>
        <v>865.75</v>
      </c>
      <c r="I47" s="25">
        <f t="shared" si="3"/>
        <v>7552.0344827586205</v>
      </c>
      <c r="J47" s="27"/>
    </row>
    <row r="48" spans="1:10" ht="15" customHeight="1" x14ac:dyDescent="0.25">
      <c r="A48" s="53" t="s">
        <v>306</v>
      </c>
      <c r="B48" s="26">
        <v>25645</v>
      </c>
      <c r="C48" s="30">
        <v>11</v>
      </c>
      <c r="D48" s="35"/>
      <c r="E48" s="30">
        <v>183</v>
      </c>
      <c r="F48" s="32">
        <f>(E48*150)+D48</f>
        <v>27450</v>
      </c>
      <c r="G48" s="32"/>
      <c r="H48" s="32">
        <f>H47</f>
        <v>865.75</v>
      </c>
      <c r="I48" s="25">
        <f t="shared" si="3"/>
        <v>22177.03448275862</v>
      </c>
      <c r="J48" s="27"/>
    </row>
    <row r="49" spans="1:10" ht="15" customHeight="1" x14ac:dyDescent="0.25">
      <c r="A49" s="9" t="s">
        <v>344</v>
      </c>
      <c r="B49" s="19">
        <v>1350</v>
      </c>
      <c r="C49" s="17">
        <v>12</v>
      </c>
      <c r="D49" s="18">
        <v>6000</v>
      </c>
      <c r="E49" s="17"/>
      <c r="F49" s="10">
        <f t="shared" si="0"/>
        <v>6000</v>
      </c>
      <c r="G49" s="10">
        <v>772</v>
      </c>
      <c r="H49" s="10">
        <f t="shared" si="2"/>
        <v>193</v>
      </c>
      <c r="I49" s="10">
        <f t="shared" si="3"/>
        <v>54.28448275862047</v>
      </c>
      <c r="J49" s="56"/>
    </row>
    <row r="50" spans="1:10" ht="15" customHeight="1" x14ac:dyDescent="0.25">
      <c r="A50" s="36" t="s">
        <v>27</v>
      </c>
      <c r="B50" s="26" t="s">
        <v>259</v>
      </c>
      <c r="C50" s="30">
        <v>12</v>
      </c>
      <c r="D50" s="35"/>
      <c r="E50" s="30">
        <v>53</v>
      </c>
      <c r="F50" s="32">
        <f t="shared" si="0"/>
        <v>3975</v>
      </c>
      <c r="G50" s="32"/>
      <c r="H50" s="32">
        <f>H49</f>
        <v>193</v>
      </c>
      <c r="I50" s="25">
        <f t="shared" si="3"/>
        <v>-1970.7155172413795</v>
      </c>
      <c r="J50" s="27"/>
    </row>
    <row r="51" spans="1:10" ht="15" customHeight="1" x14ac:dyDescent="0.25">
      <c r="A51" s="27" t="s">
        <v>58</v>
      </c>
      <c r="B51" s="26" t="s">
        <v>99</v>
      </c>
      <c r="C51" s="30">
        <v>12</v>
      </c>
      <c r="D51" s="35"/>
      <c r="E51" s="30">
        <v>12</v>
      </c>
      <c r="F51" s="32">
        <f t="shared" si="0"/>
        <v>900</v>
      </c>
      <c r="G51" s="32"/>
      <c r="H51" s="32">
        <f>H50</f>
        <v>193</v>
      </c>
      <c r="I51" s="25">
        <f t="shared" si="3"/>
        <v>-5045.7155172413795</v>
      </c>
      <c r="J51" s="27"/>
    </row>
    <row r="52" spans="1:10" ht="15" customHeight="1" x14ac:dyDescent="0.25">
      <c r="A52" s="36" t="s">
        <v>73</v>
      </c>
      <c r="B52" s="26" t="s">
        <v>122</v>
      </c>
      <c r="C52" s="30">
        <v>12</v>
      </c>
      <c r="D52" s="35"/>
      <c r="E52" s="30">
        <v>130</v>
      </c>
      <c r="F52" s="32">
        <f t="shared" si="0"/>
        <v>9750</v>
      </c>
      <c r="G52" s="32"/>
      <c r="H52" s="32">
        <f>H51</f>
        <v>193</v>
      </c>
      <c r="I52" s="25">
        <f t="shared" si="3"/>
        <v>3804.2844827586205</v>
      </c>
      <c r="J52" s="27"/>
    </row>
    <row r="53" spans="1:10" ht="15" customHeight="1" x14ac:dyDescent="0.25">
      <c r="A53" s="17" t="s">
        <v>19</v>
      </c>
      <c r="B53" s="19" t="s">
        <v>94</v>
      </c>
      <c r="C53" s="17">
        <v>13</v>
      </c>
      <c r="D53" s="18">
        <v>6000</v>
      </c>
      <c r="E53" s="17"/>
      <c r="F53" s="10">
        <f t="shared" si="0"/>
        <v>6000</v>
      </c>
      <c r="G53" s="10">
        <v>1620</v>
      </c>
      <c r="H53" s="10">
        <f t="shared" si="2"/>
        <v>405</v>
      </c>
      <c r="I53" s="10">
        <f t="shared" si="3"/>
        <v>266.28448275862047</v>
      </c>
      <c r="J53" s="56"/>
    </row>
    <row r="54" spans="1:10" ht="15" customHeight="1" x14ac:dyDescent="0.25">
      <c r="A54" s="30" t="s">
        <v>65</v>
      </c>
      <c r="B54" s="26" t="s">
        <v>105</v>
      </c>
      <c r="C54" s="30">
        <v>13</v>
      </c>
      <c r="D54" s="35"/>
      <c r="E54" s="30">
        <v>24</v>
      </c>
      <c r="F54" s="32">
        <f t="shared" si="0"/>
        <v>1800</v>
      </c>
      <c r="G54" s="32"/>
      <c r="H54" s="32">
        <f>H53</f>
        <v>405</v>
      </c>
      <c r="I54" s="25">
        <f t="shared" si="3"/>
        <v>-3933.7155172413795</v>
      </c>
      <c r="J54" s="27"/>
    </row>
    <row r="55" spans="1:10" ht="15" customHeight="1" x14ac:dyDescent="0.25">
      <c r="A55" s="27" t="s">
        <v>338</v>
      </c>
      <c r="B55" s="26">
        <v>26679</v>
      </c>
      <c r="C55" s="30">
        <v>13</v>
      </c>
      <c r="D55" s="35"/>
      <c r="E55" s="30">
        <v>19</v>
      </c>
      <c r="F55" s="32">
        <f t="shared" si="0"/>
        <v>1425</v>
      </c>
      <c r="G55" s="32"/>
      <c r="H55" s="32">
        <f>H54</f>
        <v>405</v>
      </c>
      <c r="I55" s="25">
        <f t="shared" si="3"/>
        <v>-4308.7155172413795</v>
      </c>
      <c r="J55" s="27"/>
    </row>
    <row r="56" spans="1:10" ht="15" customHeight="1" x14ac:dyDescent="0.25">
      <c r="A56" s="27" t="s">
        <v>350</v>
      </c>
      <c r="B56" s="26">
        <v>45754</v>
      </c>
      <c r="C56" s="30">
        <v>13</v>
      </c>
      <c r="D56" s="35"/>
      <c r="E56" s="30">
        <v>126</v>
      </c>
      <c r="F56" s="32">
        <f t="shared" si="0"/>
        <v>9450</v>
      </c>
      <c r="G56" s="32"/>
      <c r="H56" s="32">
        <f>H55</f>
        <v>405</v>
      </c>
      <c r="I56" s="25">
        <f t="shared" si="3"/>
        <v>3716.2844827586205</v>
      </c>
      <c r="J56" s="27"/>
    </row>
    <row r="57" spans="1:10" ht="15" customHeight="1" x14ac:dyDescent="0.25">
      <c r="A57" s="21" t="s">
        <v>33</v>
      </c>
      <c r="B57" s="19" t="s">
        <v>109</v>
      </c>
      <c r="C57" s="17">
        <v>14</v>
      </c>
      <c r="D57" s="18">
        <v>6000</v>
      </c>
      <c r="E57" s="17"/>
      <c r="F57" s="10">
        <f t="shared" si="0"/>
        <v>6000</v>
      </c>
      <c r="G57" s="10">
        <v>2904</v>
      </c>
      <c r="H57" s="10">
        <f t="shared" si="2"/>
        <v>726</v>
      </c>
      <c r="I57" s="10">
        <f t="shared" si="3"/>
        <v>587.28448275862047</v>
      </c>
      <c r="J57" s="56"/>
    </row>
    <row r="58" spans="1:10" ht="15" customHeight="1" x14ac:dyDescent="0.25">
      <c r="A58" s="27" t="s">
        <v>59</v>
      </c>
      <c r="B58" s="26" t="s">
        <v>91</v>
      </c>
      <c r="C58" s="30">
        <v>14</v>
      </c>
      <c r="D58" s="35"/>
      <c r="E58" s="30">
        <v>13</v>
      </c>
      <c r="F58" s="32">
        <f t="shared" si="0"/>
        <v>975</v>
      </c>
      <c r="G58" s="32"/>
      <c r="H58" s="32">
        <f>H57</f>
        <v>726</v>
      </c>
      <c r="I58" s="25">
        <f t="shared" si="3"/>
        <v>-4437.7155172413795</v>
      </c>
      <c r="J58" s="27"/>
    </row>
    <row r="59" spans="1:10" ht="15" customHeight="1" x14ac:dyDescent="0.25">
      <c r="A59" s="27" t="s">
        <v>206</v>
      </c>
      <c r="B59" s="26" t="s">
        <v>93</v>
      </c>
      <c r="C59" s="30">
        <v>14</v>
      </c>
      <c r="D59" s="35"/>
      <c r="E59" s="30">
        <v>18</v>
      </c>
      <c r="F59" s="32">
        <f t="shared" si="0"/>
        <v>1350</v>
      </c>
      <c r="G59" s="32"/>
      <c r="H59" s="32">
        <f>H58</f>
        <v>726</v>
      </c>
      <c r="I59" s="25">
        <f t="shared" si="3"/>
        <v>-4062.7155172413795</v>
      </c>
      <c r="J59" s="27"/>
    </row>
    <row r="60" spans="1:10" ht="15" customHeight="1" x14ac:dyDescent="0.25">
      <c r="A60" s="27" t="s">
        <v>281</v>
      </c>
      <c r="B60" s="26" t="s">
        <v>89</v>
      </c>
      <c r="C60" s="30">
        <v>14</v>
      </c>
      <c r="D60" s="35"/>
      <c r="E60" s="30">
        <v>80</v>
      </c>
      <c r="F60" s="32">
        <f t="shared" si="0"/>
        <v>6000</v>
      </c>
      <c r="G60" s="32"/>
      <c r="H60" s="25">
        <f>H59</f>
        <v>726</v>
      </c>
      <c r="I60" s="25">
        <f t="shared" si="3"/>
        <v>587.28448275862047</v>
      </c>
      <c r="J60" s="27"/>
    </row>
    <row r="61" spans="1:10" ht="15" customHeight="1" x14ac:dyDescent="0.25">
      <c r="A61" s="9" t="s">
        <v>17</v>
      </c>
      <c r="B61" s="19" t="s">
        <v>125</v>
      </c>
      <c r="C61" s="17">
        <v>15</v>
      </c>
      <c r="D61" s="18">
        <v>6000</v>
      </c>
      <c r="E61" s="17"/>
      <c r="F61" s="10">
        <f t="shared" si="0"/>
        <v>6000</v>
      </c>
      <c r="G61" s="10">
        <v>1599</v>
      </c>
      <c r="H61" s="10">
        <f t="shared" si="2"/>
        <v>399.75</v>
      </c>
      <c r="I61" s="10">
        <f t="shared" si="3"/>
        <v>261.03448275862047</v>
      </c>
      <c r="J61" s="56"/>
    </row>
    <row r="62" spans="1:10" ht="15" customHeight="1" x14ac:dyDescent="0.25">
      <c r="A62" s="36" t="s">
        <v>207</v>
      </c>
      <c r="B62" s="26">
        <v>41467</v>
      </c>
      <c r="C62" s="30">
        <v>15</v>
      </c>
      <c r="D62" s="35"/>
      <c r="E62" s="30">
        <v>80</v>
      </c>
      <c r="F62" s="32">
        <f t="shared" si="0"/>
        <v>6000</v>
      </c>
      <c r="G62" s="32"/>
      <c r="H62" s="32">
        <f>H61</f>
        <v>399.75</v>
      </c>
      <c r="I62" s="25">
        <f t="shared" si="3"/>
        <v>261.03448275862047</v>
      </c>
      <c r="J62" s="27"/>
    </row>
    <row r="63" spans="1:10" ht="15" customHeight="1" x14ac:dyDescent="0.25">
      <c r="A63" s="38" t="s">
        <v>348</v>
      </c>
      <c r="B63" s="34" t="s">
        <v>129</v>
      </c>
      <c r="C63" s="30">
        <v>15</v>
      </c>
      <c r="D63" s="35"/>
      <c r="E63" s="30">
        <v>69</v>
      </c>
      <c r="F63" s="32">
        <f t="shared" si="0"/>
        <v>5175</v>
      </c>
      <c r="G63" s="32"/>
      <c r="H63" s="32">
        <f>H62</f>
        <v>399.75</v>
      </c>
      <c r="I63" s="25">
        <f t="shared" si="3"/>
        <v>-563.96551724137953</v>
      </c>
      <c r="J63" s="27"/>
    </row>
    <row r="64" spans="1:10" ht="15" customHeight="1" x14ac:dyDescent="0.25">
      <c r="A64" s="31" t="s">
        <v>50</v>
      </c>
      <c r="B64" s="26" t="s">
        <v>261</v>
      </c>
      <c r="C64" s="30">
        <v>15</v>
      </c>
      <c r="D64" s="35"/>
      <c r="E64" s="30">
        <v>69</v>
      </c>
      <c r="F64" s="32">
        <f t="shared" si="0"/>
        <v>5175</v>
      </c>
      <c r="G64" s="32"/>
      <c r="H64" s="32">
        <f>H63</f>
        <v>399.75</v>
      </c>
      <c r="I64" s="25">
        <f t="shared" si="3"/>
        <v>-563.96551724137953</v>
      </c>
      <c r="J64" s="27"/>
    </row>
    <row r="65" spans="1:10" ht="15" customHeight="1" x14ac:dyDescent="0.25">
      <c r="A65" s="14" t="s">
        <v>181</v>
      </c>
      <c r="B65" s="19" t="s">
        <v>242</v>
      </c>
      <c r="C65" s="17">
        <v>16</v>
      </c>
      <c r="D65" s="18">
        <v>6000</v>
      </c>
      <c r="E65" s="17"/>
      <c r="F65" s="10">
        <f t="shared" si="0"/>
        <v>6000</v>
      </c>
      <c r="G65" s="10">
        <v>732</v>
      </c>
      <c r="H65" s="10">
        <f t="shared" si="2"/>
        <v>183</v>
      </c>
      <c r="I65" s="10">
        <f t="shared" si="3"/>
        <v>44.28448275862047</v>
      </c>
      <c r="J65" s="56"/>
    </row>
    <row r="66" spans="1:10" ht="15" customHeight="1" x14ac:dyDescent="0.25">
      <c r="A66" s="31" t="s">
        <v>291</v>
      </c>
      <c r="B66" s="26" t="s">
        <v>247</v>
      </c>
      <c r="C66" s="30">
        <v>16</v>
      </c>
      <c r="D66" s="35"/>
      <c r="E66" s="30">
        <v>80</v>
      </c>
      <c r="F66" s="32">
        <f t="shared" si="0"/>
        <v>6000</v>
      </c>
      <c r="G66" s="32"/>
      <c r="H66" s="32">
        <f>H65</f>
        <v>183</v>
      </c>
      <c r="I66" s="25">
        <f t="shared" si="3"/>
        <v>44.28448275862047</v>
      </c>
      <c r="J66" s="27"/>
    </row>
    <row r="67" spans="1:10" ht="15" customHeight="1" x14ac:dyDescent="0.25">
      <c r="A67" s="38" t="s">
        <v>200</v>
      </c>
      <c r="B67" s="26" t="s">
        <v>231</v>
      </c>
      <c r="C67" s="30">
        <v>16</v>
      </c>
      <c r="D67" s="35"/>
      <c r="E67" s="30">
        <v>84</v>
      </c>
      <c r="F67" s="32">
        <f t="shared" si="0"/>
        <v>6300</v>
      </c>
      <c r="G67" s="32"/>
      <c r="H67" s="32">
        <f>H66</f>
        <v>183</v>
      </c>
      <c r="I67" s="25">
        <f t="shared" si="3"/>
        <v>344.28448275862047</v>
      </c>
      <c r="J67" s="27"/>
    </row>
    <row r="68" spans="1:10" ht="15" customHeight="1" x14ac:dyDescent="0.25">
      <c r="A68" s="31" t="s">
        <v>75</v>
      </c>
      <c r="B68" s="26" t="s">
        <v>124</v>
      </c>
      <c r="C68" s="30">
        <v>16</v>
      </c>
      <c r="D68" s="35"/>
      <c r="E68" s="30">
        <v>78</v>
      </c>
      <c r="F68" s="32">
        <f t="shared" si="0"/>
        <v>5850</v>
      </c>
      <c r="G68" s="32"/>
      <c r="H68" s="32">
        <f>H67</f>
        <v>183</v>
      </c>
      <c r="I68" s="25">
        <f t="shared" ref="I68:I99" si="4">F68+H68-$I$121</f>
        <v>-105.71551724137953</v>
      </c>
      <c r="J68" s="27"/>
    </row>
    <row r="69" spans="1:10" ht="15" customHeight="1" x14ac:dyDescent="0.25">
      <c r="A69" s="21" t="s">
        <v>51</v>
      </c>
      <c r="B69" s="19">
        <v>32650</v>
      </c>
      <c r="C69" s="17">
        <v>17</v>
      </c>
      <c r="D69" s="18">
        <v>6000</v>
      </c>
      <c r="E69" s="17"/>
      <c r="F69" s="10">
        <f t="shared" si="0"/>
        <v>6000</v>
      </c>
      <c r="G69" s="10">
        <v>3512</v>
      </c>
      <c r="H69" s="10">
        <f>G69/4</f>
        <v>878</v>
      </c>
      <c r="I69" s="10">
        <f t="shared" si="4"/>
        <v>739.28448275862047</v>
      </c>
      <c r="J69" s="56"/>
    </row>
    <row r="70" spans="1:10" ht="15" customHeight="1" x14ac:dyDescent="0.25">
      <c r="A70" s="31" t="s">
        <v>226</v>
      </c>
      <c r="B70" s="26" t="s">
        <v>251</v>
      </c>
      <c r="C70" s="30">
        <v>17</v>
      </c>
      <c r="D70" s="35"/>
      <c r="E70" s="30">
        <v>44</v>
      </c>
      <c r="F70" s="32">
        <f t="shared" si="0"/>
        <v>3300</v>
      </c>
      <c r="G70" s="32"/>
      <c r="H70" s="32">
        <f>H69</f>
        <v>878</v>
      </c>
      <c r="I70" s="25">
        <f t="shared" si="4"/>
        <v>-1960.7155172413795</v>
      </c>
      <c r="J70" s="27"/>
    </row>
    <row r="71" spans="1:10" ht="15" customHeight="1" x14ac:dyDescent="0.25">
      <c r="A71" s="31" t="s">
        <v>48</v>
      </c>
      <c r="B71" s="26" t="s">
        <v>103</v>
      </c>
      <c r="C71" s="30">
        <v>17</v>
      </c>
      <c r="D71" s="35"/>
      <c r="E71" s="30">
        <v>53</v>
      </c>
      <c r="F71" s="32">
        <f t="shared" si="0"/>
        <v>3975</v>
      </c>
      <c r="G71" s="32"/>
      <c r="H71" s="32">
        <f>H70</f>
        <v>878</v>
      </c>
      <c r="I71" s="25">
        <f t="shared" si="4"/>
        <v>-1285.7155172413795</v>
      </c>
      <c r="J71" s="27"/>
    </row>
    <row r="72" spans="1:10" ht="15" customHeight="1" x14ac:dyDescent="0.25">
      <c r="A72" s="31" t="s">
        <v>214</v>
      </c>
      <c r="B72" s="26" t="s">
        <v>110</v>
      </c>
      <c r="C72" s="30">
        <v>17</v>
      </c>
      <c r="D72" s="35"/>
      <c r="E72" s="30">
        <v>34</v>
      </c>
      <c r="F72" s="32">
        <f t="shared" si="0"/>
        <v>2550</v>
      </c>
      <c r="G72" s="32"/>
      <c r="H72" s="32">
        <f>H71</f>
        <v>878</v>
      </c>
      <c r="I72" s="25">
        <f t="shared" si="4"/>
        <v>-2710.7155172413795</v>
      </c>
      <c r="J72" s="27"/>
    </row>
    <row r="73" spans="1:10" ht="15" customHeight="1" x14ac:dyDescent="0.25">
      <c r="A73" s="9" t="s">
        <v>275</v>
      </c>
      <c r="B73" s="19" t="s">
        <v>276</v>
      </c>
      <c r="C73" s="17">
        <v>18</v>
      </c>
      <c r="D73" s="18">
        <v>3000</v>
      </c>
      <c r="E73" s="17"/>
      <c r="F73" s="10">
        <f t="shared" si="0"/>
        <v>3000</v>
      </c>
      <c r="G73" s="10">
        <v>2215</v>
      </c>
      <c r="H73" s="10">
        <f>G73/3</f>
        <v>738.33333333333337</v>
      </c>
      <c r="I73" s="10">
        <f t="shared" si="4"/>
        <v>-2400.382183908046</v>
      </c>
      <c r="J73" s="56"/>
    </row>
    <row r="74" spans="1:10" ht="15" customHeight="1" x14ac:dyDescent="0.25">
      <c r="A74" s="27" t="s">
        <v>21</v>
      </c>
      <c r="B74" s="26" t="s">
        <v>116</v>
      </c>
      <c r="C74" s="30">
        <v>18</v>
      </c>
      <c r="D74" s="35"/>
      <c r="E74" s="30">
        <v>43</v>
      </c>
      <c r="F74" s="32">
        <f t="shared" si="0"/>
        <v>3225</v>
      </c>
      <c r="G74" s="32"/>
      <c r="H74" s="32">
        <f>H73</f>
        <v>738.33333333333337</v>
      </c>
      <c r="I74" s="25">
        <f t="shared" si="4"/>
        <v>-2175.382183908046</v>
      </c>
      <c r="J74" s="27"/>
    </row>
    <row r="75" spans="1:10" ht="15" customHeight="1" x14ac:dyDescent="0.25">
      <c r="A75" s="31" t="s">
        <v>183</v>
      </c>
      <c r="B75" s="26" t="s">
        <v>133</v>
      </c>
      <c r="C75" s="30">
        <v>18</v>
      </c>
      <c r="D75" s="35"/>
      <c r="E75" s="30">
        <v>43</v>
      </c>
      <c r="F75" s="32">
        <f t="shared" ref="F75:F85" si="5">(E75*75)+D75</f>
        <v>3225</v>
      </c>
      <c r="G75" s="32"/>
      <c r="H75" s="32">
        <f>H74</f>
        <v>738.33333333333337</v>
      </c>
      <c r="I75" s="25">
        <f t="shared" si="4"/>
        <v>-2175.382183908046</v>
      </c>
      <c r="J75" s="27"/>
    </row>
    <row r="76" spans="1:10" ht="15" customHeight="1" x14ac:dyDescent="0.25">
      <c r="A76" s="21" t="s">
        <v>219</v>
      </c>
      <c r="B76" s="19" t="s">
        <v>264</v>
      </c>
      <c r="C76" s="17">
        <v>19</v>
      </c>
      <c r="D76" s="18">
        <v>6000</v>
      </c>
      <c r="E76" s="17"/>
      <c r="F76" s="10">
        <f t="shared" si="5"/>
        <v>6000</v>
      </c>
      <c r="G76" s="10">
        <v>2053</v>
      </c>
      <c r="H76" s="10">
        <f t="shared" ref="H76:H116" si="6">G76/4</f>
        <v>513.25</v>
      </c>
      <c r="I76" s="10">
        <f t="shared" si="4"/>
        <v>374.53448275862047</v>
      </c>
      <c r="J76" s="56"/>
    </row>
    <row r="77" spans="1:10" ht="15" customHeight="1" x14ac:dyDescent="0.25">
      <c r="A77" s="31" t="s">
        <v>289</v>
      </c>
      <c r="B77" s="26" t="s">
        <v>243</v>
      </c>
      <c r="C77" s="30">
        <v>19</v>
      </c>
      <c r="D77" s="35"/>
      <c r="E77" s="30">
        <v>70</v>
      </c>
      <c r="F77" s="32">
        <f t="shared" si="5"/>
        <v>5250</v>
      </c>
      <c r="G77" s="32"/>
      <c r="H77" s="32">
        <f>H76</f>
        <v>513.25</v>
      </c>
      <c r="I77" s="25">
        <f t="shared" si="4"/>
        <v>-375.46551724137953</v>
      </c>
      <c r="J77" s="27"/>
    </row>
    <row r="78" spans="1:10" ht="15" customHeight="1" x14ac:dyDescent="0.25">
      <c r="A78" s="27" t="s">
        <v>213</v>
      </c>
      <c r="B78" s="26">
        <v>3344</v>
      </c>
      <c r="C78" s="30">
        <v>19</v>
      </c>
      <c r="D78" s="35"/>
      <c r="E78" s="30">
        <v>68</v>
      </c>
      <c r="F78" s="32">
        <f t="shared" si="5"/>
        <v>5100</v>
      </c>
      <c r="G78" s="32"/>
      <c r="H78" s="32">
        <f>H77</f>
        <v>513.25</v>
      </c>
      <c r="I78" s="25">
        <f t="shared" si="4"/>
        <v>-525.46551724137953</v>
      </c>
      <c r="J78" s="27"/>
    </row>
    <row r="79" spans="1:10" ht="15" customHeight="1" x14ac:dyDescent="0.25">
      <c r="A79" s="31" t="s">
        <v>76</v>
      </c>
      <c r="B79" s="26" t="s">
        <v>126</v>
      </c>
      <c r="C79" s="30">
        <v>19</v>
      </c>
      <c r="D79" s="35"/>
      <c r="E79" s="30">
        <v>22</v>
      </c>
      <c r="F79" s="32">
        <f t="shared" si="5"/>
        <v>1650</v>
      </c>
      <c r="G79" s="32"/>
      <c r="H79" s="32">
        <f>H78</f>
        <v>513.25</v>
      </c>
      <c r="I79" s="25">
        <f t="shared" si="4"/>
        <v>-3975.4655172413795</v>
      </c>
      <c r="J79" s="27"/>
    </row>
    <row r="80" spans="1:10" ht="15" customHeight="1" x14ac:dyDescent="0.25">
      <c r="A80" s="14" t="s">
        <v>225</v>
      </c>
      <c r="B80" s="19" t="s">
        <v>247</v>
      </c>
      <c r="C80" s="17">
        <v>20</v>
      </c>
      <c r="D80" s="18">
        <v>6000</v>
      </c>
      <c r="E80" s="17"/>
      <c r="F80" s="10">
        <f t="shared" si="5"/>
        <v>6000</v>
      </c>
      <c r="G80" s="10">
        <v>2064</v>
      </c>
      <c r="H80" s="10">
        <f t="shared" si="6"/>
        <v>516</v>
      </c>
      <c r="I80" s="10">
        <f t="shared" si="4"/>
        <v>377.28448275862047</v>
      </c>
      <c r="J80" s="56"/>
    </row>
    <row r="81" spans="1:10" ht="15" customHeight="1" x14ac:dyDescent="0.25">
      <c r="A81" s="31" t="s">
        <v>286</v>
      </c>
      <c r="B81" s="26" t="s">
        <v>243</v>
      </c>
      <c r="C81" s="30">
        <v>20</v>
      </c>
      <c r="D81" s="35"/>
      <c r="E81" s="30">
        <v>56</v>
      </c>
      <c r="F81" s="32">
        <f t="shared" si="5"/>
        <v>4200</v>
      </c>
      <c r="G81" s="32"/>
      <c r="H81" s="32">
        <f>H80</f>
        <v>516</v>
      </c>
      <c r="I81" s="25">
        <f t="shared" si="4"/>
        <v>-1422.7155172413795</v>
      </c>
      <c r="J81" s="27"/>
    </row>
    <row r="82" spans="1:10" ht="15" customHeight="1" x14ac:dyDescent="0.25">
      <c r="A82" s="36" t="s">
        <v>77</v>
      </c>
      <c r="B82" s="26" t="s">
        <v>128</v>
      </c>
      <c r="C82" s="30">
        <v>20</v>
      </c>
      <c r="D82" s="35"/>
      <c r="E82" s="30">
        <v>53</v>
      </c>
      <c r="F82" s="32">
        <f t="shared" si="5"/>
        <v>3975</v>
      </c>
      <c r="G82" s="32"/>
      <c r="H82" s="32">
        <f>H81</f>
        <v>516</v>
      </c>
      <c r="I82" s="25">
        <f t="shared" si="4"/>
        <v>-1647.7155172413795</v>
      </c>
      <c r="J82" s="27"/>
    </row>
    <row r="83" spans="1:10" ht="15" customHeight="1" x14ac:dyDescent="0.25">
      <c r="A83" s="27" t="s">
        <v>342</v>
      </c>
      <c r="B83" s="26">
        <v>37928</v>
      </c>
      <c r="C83" s="30">
        <v>20</v>
      </c>
      <c r="D83" s="35"/>
      <c r="E83" s="30">
        <v>9</v>
      </c>
      <c r="F83" s="32">
        <f t="shared" si="5"/>
        <v>675</v>
      </c>
      <c r="G83" s="32"/>
      <c r="H83" s="32">
        <f>H82</f>
        <v>516</v>
      </c>
      <c r="I83" s="25">
        <f t="shared" si="4"/>
        <v>-4947.7155172413795</v>
      </c>
      <c r="J83" s="27"/>
    </row>
    <row r="84" spans="1:10" ht="15" customHeight="1" x14ac:dyDescent="0.25">
      <c r="A84" s="55" t="s">
        <v>262</v>
      </c>
      <c r="B84" s="19" t="s">
        <v>263</v>
      </c>
      <c r="C84" s="17">
        <v>21</v>
      </c>
      <c r="D84" s="18">
        <v>6000</v>
      </c>
      <c r="E84" s="17"/>
      <c r="F84" s="10">
        <f t="shared" si="5"/>
        <v>6000</v>
      </c>
      <c r="G84" s="10">
        <v>2356</v>
      </c>
      <c r="H84" s="10">
        <f t="shared" si="6"/>
        <v>589</v>
      </c>
      <c r="I84" s="10">
        <f t="shared" si="4"/>
        <v>450.28448275862047</v>
      </c>
      <c r="J84" s="56"/>
    </row>
    <row r="85" spans="1:10" ht="15" customHeight="1" x14ac:dyDescent="0.25">
      <c r="A85" s="30" t="s">
        <v>339</v>
      </c>
      <c r="B85" s="26">
        <v>35941</v>
      </c>
      <c r="C85" s="30">
        <v>21</v>
      </c>
      <c r="D85" s="35"/>
      <c r="E85" s="30">
        <v>74</v>
      </c>
      <c r="F85" s="32">
        <f t="shared" si="5"/>
        <v>5550</v>
      </c>
      <c r="G85" s="32"/>
      <c r="H85" s="32">
        <f>H84</f>
        <v>589</v>
      </c>
      <c r="I85" s="25">
        <f t="shared" si="4"/>
        <v>0.28448275862047012</v>
      </c>
      <c r="J85" s="27"/>
    </row>
    <row r="86" spans="1:10" ht="15" customHeight="1" x14ac:dyDescent="0.25">
      <c r="A86" s="27" t="s">
        <v>160</v>
      </c>
      <c r="B86" s="26">
        <v>51351</v>
      </c>
      <c r="C86" s="30">
        <v>21</v>
      </c>
      <c r="D86" s="35"/>
      <c r="E86" s="30">
        <v>193</v>
      </c>
      <c r="F86" s="32">
        <f>(E86*150)+D86</f>
        <v>28950</v>
      </c>
      <c r="G86" s="32"/>
      <c r="H86" s="32">
        <f>H85</f>
        <v>589</v>
      </c>
      <c r="I86" s="25">
        <f t="shared" si="4"/>
        <v>23400.28448275862</v>
      </c>
      <c r="J86" s="27"/>
    </row>
    <row r="87" spans="1:10" ht="15" customHeight="1" x14ac:dyDescent="0.25">
      <c r="A87" s="30" t="s">
        <v>156</v>
      </c>
      <c r="B87" s="26" t="s">
        <v>230</v>
      </c>
      <c r="C87" s="30">
        <v>21</v>
      </c>
      <c r="D87" s="35"/>
      <c r="E87" s="30">
        <v>183</v>
      </c>
      <c r="F87" s="32">
        <f>(E87*150)+D87</f>
        <v>27450</v>
      </c>
      <c r="G87" s="32"/>
      <c r="H87" s="32">
        <f>H86</f>
        <v>589</v>
      </c>
      <c r="I87" s="25">
        <f t="shared" si="4"/>
        <v>21900.28448275862</v>
      </c>
      <c r="J87" s="27"/>
    </row>
    <row r="88" spans="1:10" ht="15" customHeight="1" x14ac:dyDescent="0.25">
      <c r="A88" s="9" t="s">
        <v>360</v>
      </c>
      <c r="B88" s="19">
        <v>11308</v>
      </c>
      <c r="C88" s="17">
        <v>22</v>
      </c>
      <c r="D88" s="18">
        <v>9000</v>
      </c>
      <c r="E88" s="17"/>
      <c r="F88" s="10">
        <f t="shared" ref="F88:F119" si="7">(E88*75)+D88</f>
        <v>9000</v>
      </c>
      <c r="G88" s="10">
        <v>2943</v>
      </c>
      <c r="H88" s="10">
        <f>G88/6</f>
        <v>490.5</v>
      </c>
      <c r="I88" s="10">
        <f t="shared" si="4"/>
        <v>3351.7844827586205</v>
      </c>
      <c r="J88" s="56"/>
    </row>
    <row r="89" spans="1:10" ht="15" customHeight="1" x14ac:dyDescent="0.25">
      <c r="A89" s="31" t="s">
        <v>202</v>
      </c>
      <c r="B89" s="26">
        <v>2313</v>
      </c>
      <c r="C89" s="30">
        <v>22</v>
      </c>
      <c r="D89" s="35"/>
      <c r="E89" s="30">
        <v>51</v>
      </c>
      <c r="F89" s="32">
        <f t="shared" si="7"/>
        <v>3825</v>
      </c>
      <c r="G89" s="32"/>
      <c r="H89" s="32">
        <f>H88</f>
        <v>490.5</v>
      </c>
      <c r="I89" s="25">
        <f t="shared" si="4"/>
        <v>-1823.2155172413795</v>
      </c>
      <c r="J89" s="27"/>
    </row>
    <row r="90" spans="1:10" ht="15" customHeight="1" x14ac:dyDescent="0.25">
      <c r="A90" s="27" t="s">
        <v>64</v>
      </c>
      <c r="B90" s="26">
        <v>2767</v>
      </c>
      <c r="C90" s="30">
        <v>22</v>
      </c>
      <c r="D90" s="35"/>
      <c r="E90" s="30">
        <v>49</v>
      </c>
      <c r="F90" s="32">
        <f t="shared" si="7"/>
        <v>3675</v>
      </c>
      <c r="G90" s="32"/>
      <c r="H90" s="32">
        <f>H89</f>
        <v>490.5</v>
      </c>
      <c r="I90" s="25">
        <f t="shared" si="4"/>
        <v>-1973.2155172413795</v>
      </c>
      <c r="J90" s="27"/>
    </row>
    <row r="91" spans="1:10" ht="15" customHeight="1" x14ac:dyDescent="0.25">
      <c r="A91" s="31" t="s">
        <v>201</v>
      </c>
      <c r="B91" s="26" t="s">
        <v>231</v>
      </c>
      <c r="C91" s="30">
        <v>22</v>
      </c>
      <c r="D91" s="35"/>
      <c r="E91" s="30">
        <v>44</v>
      </c>
      <c r="F91" s="32">
        <f t="shared" si="7"/>
        <v>3300</v>
      </c>
      <c r="G91" s="32"/>
      <c r="H91" s="32">
        <f>H90</f>
        <v>490.5</v>
      </c>
      <c r="I91" s="25">
        <f t="shared" si="4"/>
        <v>-2348.2155172413795</v>
      </c>
      <c r="J91" s="27"/>
    </row>
    <row r="92" spans="1:10" ht="15" customHeight="1" x14ac:dyDescent="0.25">
      <c r="A92" s="27" t="s">
        <v>310</v>
      </c>
      <c r="B92" s="26" t="s">
        <v>134</v>
      </c>
      <c r="C92" s="30">
        <v>22</v>
      </c>
      <c r="D92" s="35"/>
      <c r="E92" s="30">
        <v>117</v>
      </c>
      <c r="F92" s="32">
        <f t="shared" si="7"/>
        <v>8775</v>
      </c>
      <c r="G92" s="32"/>
      <c r="H92" s="32">
        <f>H91</f>
        <v>490.5</v>
      </c>
      <c r="I92" s="25">
        <f t="shared" si="4"/>
        <v>3126.7844827586205</v>
      </c>
      <c r="J92" s="27"/>
    </row>
    <row r="93" spans="1:10" ht="15" customHeight="1" x14ac:dyDescent="0.25">
      <c r="A93" s="27" t="s">
        <v>167</v>
      </c>
      <c r="B93" s="26" t="s">
        <v>111</v>
      </c>
      <c r="C93" s="30">
        <v>22</v>
      </c>
      <c r="D93" s="35"/>
      <c r="E93" s="30">
        <v>46</v>
      </c>
      <c r="F93" s="32">
        <f t="shared" si="7"/>
        <v>3450</v>
      </c>
      <c r="G93" s="32"/>
      <c r="H93" s="32">
        <f>H92</f>
        <v>490.5</v>
      </c>
      <c r="I93" s="25">
        <f t="shared" si="4"/>
        <v>-2198.2155172413795</v>
      </c>
      <c r="J93" s="27"/>
    </row>
    <row r="94" spans="1:10" ht="15" customHeight="1" x14ac:dyDescent="0.25">
      <c r="A94" s="9" t="s">
        <v>168</v>
      </c>
      <c r="B94" s="19" t="s">
        <v>238</v>
      </c>
      <c r="C94" s="17">
        <v>23</v>
      </c>
      <c r="D94" s="18">
        <v>9000</v>
      </c>
      <c r="E94" s="17"/>
      <c r="F94" s="10">
        <f t="shared" si="7"/>
        <v>9000</v>
      </c>
      <c r="G94" s="10">
        <v>1492</v>
      </c>
      <c r="H94" s="10">
        <f>G94/6</f>
        <v>248.66666666666666</v>
      </c>
      <c r="I94" s="10">
        <f t="shared" si="4"/>
        <v>3109.9511494252865</v>
      </c>
      <c r="J94" s="56"/>
    </row>
    <row r="95" spans="1:10" ht="15" customHeight="1" x14ac:dyDescent="0.25">
      <c r="A95" s="27" t="s">
        <v>296</v>
      </c>
      <c r="B95" s="26">
        <v>37365</v>
      </c>
      <c r="C95" s="30">
        <v>23</v>
      </c>
      <c r="D95" s="35"/>
      <c r="E95" s="30">
        <v>60</v>
      </c>
      <c r="F95" s="32">
        <f t="shared" si="7"/>
        <v>4500</v>
      </c>
      <c r="G95" s="32"/>
      <c r="H95" s="32">
        <f>H94</f>
        <v>248.66666666666666</v>
      </c>
      <c r="I95" s="25">
        <f t="shared" si="4"/>
        <v>-1390.0488505747126</v>
      </c>
      <c r="J95" s="27"/>
    </row>
    <row r="96" spans="1:10" ht="15" customHeight="1" x14ac:dyDescent="0.25">
      <c r="A96" s="27" t="s">
        <v>209</v>
      </c>
      <c r="B96" s="26">
        <v>37364</v>
      </c>
      <c r="C96" s="30">
        <v>23</v>
      </c>
      <c r="D96" s="35"/>
      <c r="E96" s="30">
        <v>60</v>
      </c>
      <c r="F96" s="32">
        <f t="shared" si="7"/>
        <v>4500</v>
      </c>
      <c r="G96" s="32"/>
      <c r="H96" s="32">
        <f>H95</f>
        <v>248.66666666666666</v>
      </c>
      <c r="I96" s="25">
        <f t="shared" si="4"/>
        <v>-1390.0488505747126</v>
      </c>
      <c r="J96" s="27"/>
    </row>
    <row r="97" spans="1:10" ht="15" customHeight="1" x14ac:dyDescent="0.25">
      <c r="A97" s="27" t="s">
        <v>60</v>
      </c>
      <c r="B97" s="26" t="s">
        <v>90</v>
      </c>
      <c r="C97" s="30">
        <v>23</v>
      </c>
      <c r="D97" s="35"/>
      <c r="E97" s="30">
        <v>44</v>
      </c>
      <c r="F97" s="32">
        <f t="shared" si="7"/>
        <v>3300</v>
      </c>
      <c r="G97" s="32"/>
      <c r="H97" s="32">
        <f>H96</f>
        <v>248.66666666666666</v>
      </c>
      <c r="I97" s="25">
        <f t="shared" si="4"/>
        <v>-2590.048850574713</v>
      </c>
      <c r="J97" s="27"/>
    </row>
    <row r="98" spans="1:10" ht="15" customHeight="1" x14ac:dyDescent="0.25">
      <c r="A98" s="27" t="s">
        <v>34</v>
      </c>
      <c r="B98" s="26" t="s">
        <v>253</v>
      </c>
      <c r="C98" s="30">
        <v>23</v>
      </c>
      <c r="D98" s="35"/>
      <c r="E98" s="30">
        <v>46</v>
      </c>
      <c r="F98" s="32">
        <f t="shared" si="7"/>
        <v>3450</v>
      </c>
      <c r="G98" s="32"/>
      <c r="H98" s="32">
        <f>H97</f>
        <v>248.66666666666666</v>
      </c>
      <c r="I98" s="25">
        <f t="shared" si="4"/>
        <v>-2440.048850574713</v>
      </c>
      <c r="J98" s="27"/>
    </row>
    <row r="99" spans="1:10" ht="15" customHeight="1" x14ac:dyDescent="0.25">
      <c r="A99" s="27" t="s">
        <v>185</v>
      </c>
      <c r="B99" s="26" t="s">
        <v>244</v>
      </c>
      <c r="C99" s="30">
        <v>23</v>
      </c>
      <c r="D99" s="35"/>
      <c r="E99" s="30">
        <v>28</v>
      </c>
      <c r="F99" s="32">
        <f t="shared" si="7"/>
        <v>2100</v>
      </c>
      <c r="G99" s="32"/>
      <c r="H99" s="32">
        <f>H98</f>
        <v>248.66666666666666</v>
      </c>
      <c r="I99" s="25">
        <f t="shared" si="4"/>
        <v>-3790.048850574713</v>
      </c>
      <c r="J99" s="27"/>
    </row>
    <row r="100" spans="1:10" ht="15" customHeight="1" x14ac:dyDescent="0.25">
      <c r="A100" s="9" t="s">
        <v>317</v>
      </c>
      <c r="B100" s="19" t="s">
        <v>102</v>
      </c>
      <c r="C100" s="17">
        <v>24</v>
      </c>
      <c r="D100" s="18">
        <v>9000</v>
      </c>
      <c r="E100" s="17"/>
      <c r="F100" s="10">
        <f t="shared" si="7"/>
        <v>9000</v>
      </c>
      <c r="G100" s="10">
        <v>1153</v>
      </c>
      <c r="H100" s="10">
        <f>G100/6</f>
        <v>192.16666666666666</v>
      </c>
      <c r="I100" s="10">
        <f t="shared" ref="I100:I119" si="8">F100+H100-$I$121</f>
        <v>3053.4511494252865</v>
      </c>
      <c r="J100" s="56"/>
    </row>
    <row r="101" spans="1:10" ht="15" customHeight="1" x14ac:dyDescent="0.25">
      <c r="A101" s="27" t="s">
        <v>151</v>
      </c>
      <c r="B101" s="26">
        <v>37170</v>
      </c>
      <c r="C101" s="30">
        <v>24</v>
      </c>
      <c r="D101" s="35"/>
      <c r="E101" s="30">
        <v>126</v>
      </c>
      <c r="F101" s="32">
        <f t="shared" si="7"/>
        <v>9450</v>
      </c>
      <c r="G101" s="32"/>
      <c r="H101" s="32">
        <f>H100</f>
        <v>192.16666666666666</v>
      </c>
      <c r="I101" s="25">
        <f t="shared" si="8"/>
        <v>3503.4511494252865</v>
      </c>
      <c r="J101" s="27"/>
    </row>
    <row r="102" spans="1:10" ht="15" customHeight="1" x14ac:dyDescent="0.25">
      <c r="A102" s="27" t="s">
        <v>79</v>
      </c>
      <c r="B102" s="26">
        <v>11414</v>
      </c>
      <c r="C102" s="30">
        <v>24</v>
      </c>
      <c r="D102" s="35"/>
      <c r="E102" s="30">
        <v>2</v>
      </c>
      <c r="F102" s="32">
        <f t="shared" si="7"/>
        <v>150</v>
      </c>
      <c r="G102" s="32"/>
      <c r="H102" s="32">
        <f>H101</f>
        <v>192.16666666666666</v>
      </c>
      <c r="I102" s="25">
        <f t="shared" si="8"/>
        <v>-5796.5488505747126</v>
      </c>
      <c r="J102" s="27"/>
    </row>
    <row r="103" spans="1:10" ht="15" customHeight="1" x14ac:dyDescent="0.25">
      <c r="A103" s="27" t="s">
        <v>282</v>
      </c>
      <c r="B103" s="26" t="s">
        <v>107</v>
      </c>
      <c r="C103" s="30">
        <v>24</v>
      </c>
      <c r="D103" s="35"/>
      <c r="E103" s="30">
        <v>40</v>
      </c>
      <c r="F103" s="32">
        <f t="shared" si="7"/>
        <v>3000</v>
      </c>
      <c r="G103" s="32"/>
      <c r="H103" s="32">
        <f>H102</f>
        <v>192.16666666666666</v>
      </c>
      <c r="I103" s="25">
        <f t="shared" si="8"/>
        <v>-2946.548850574713</v>
      </c>
      <c r="J103" s="27"/>
    </row>
    <row r="104" spans="1:10" ht="15" customHeight="1" x14ac:dyDescent="0.25">
      <c r="A104" s="31" t="s">
        <v>154</v>
      </c>
      <c r="B104" s="26" t="s">
        <v>229</v>
      </c>
      <c r="C104" s="30">
        <v>24</v>
      </c>
      <c r="D104" s="35"/>
      <c r="E104" s="30">
        <v>58</v>
      </c>
      <c r="F104" s="32">
        <f t="shared" si="7"/>
        <v>4350</v>
      </c>
      <c r="G104" s="32"/>
      <c r="H104" s="32">
        <f>H103</f>
        <v>192.16666666666666</v>
      </c>
      <c r="I104" s="25">
        <f t="shared" si="8"/>
        <v>-1596.5488505747126</v>
      </c>
      <c r="J104" s="27"/>
    </row>
    <row r="105" spans="1:10" ht="15" customHeight="1" x14ac:dyDescent="0.25">
      <c r="A105" s="27" t="s">
        <v>205</v>
      </c>
      <c r="B105" s="26" t="s">
        <v>273</v>
      </c>
      <c r="C105" s="30">
        <v>24</v>
      </c>
      <c r="D105" s="35"/>
      <c r="E105" s="30">
        <v>130</v>
      </c>
      <c r="F105" s="32">
        <f t="shared" si="7"/>
        <v>9750</v>
      </c>
      <c r="G105" s="32"/>
      <c r="H105" s="32">
        <f>H104</f>
        <v>192.16666666666666</v>
      </c>
      <c r="I105" s="25">
        <f t="shared" si="8"/>
        <v>3803.4511494252865</v>
      </c>
      <c r="J105" s="27"/>
    </row>
    <row r="106" spans="1:10" ht="15" customHeight="1" x14ac:dyDescent="0.25">
      <c r="A106" s="9" t="s">
        <v>204</v>
      </c>
      <c r="B106" s="19" t="s">
        <v>258</v>
      </c>
      <c r="C106" s="17">
        <v>25</v>
      </c>
      <c r="D106" s="18">
        <v>10000</v>
      </c>
      <c r="E106" s="17"/>
      <c r="F106" s="10">
        <f t="shared" si="7"/>
        <v>10000</v>
      </c>
      <c r="G106" s="10">
        <v>3328</v>
      </c>
      <c r="H106" s="10">
        <f>G106/5</f>
        <v>665.6</v>
      </c>
      <c r="I106" s="10">
        <f t="shared" si="8"/>
        <v>4526.8844827586208</v>
      </c>
      <c r="J106" s="56"/>
    </row>
    <row r="107" spans="1:10" ht="15" customHeight="1" x14ac:dyDescent="0.25">
      <c r="A107" s="36" t="s">
        <v>295</v>
      </c>
      <c r="B107" s="26">
        <v>2167</v>
      </c>
      <c r="C107" s="30">
        <v>25</v>
      </c>
      <c r="D107" s="35"/>
      <c r="E107" s="30">
        <v>70</v>
      </c>
      <c r="F107" s="32">
        <f t="shared" si="7"/>
        <v>5250</v>
      </c>
      <c r="G107" s="32"/>
      <c r="H107" s="32">
        <f>H106</f>
        <v>665.6</v>
      </c>
      <c r="I107" s="25">
        <f t="shared" si="8"/>
        <v>-223.11551724137917</v>
      </c>
      <c r="J107" s="27"/>
    </row>
    <row r="108" spans="1:10" ht="15" customHeight="1" x14ac:dyDescent="0.25">
      <c r="A108" s="31" t="s">
        <v>166</v>
      </c>
      <c r="B108" s="26" t="s">
        <v>236</v>
      </c>
      <c r="C108" s="30">
        <v>25</v>
      </c>
      <c r="D108" s="35"/>
      <c r="E108" s="30">
        <v>56</v>
      </c>
      <c r="F108" s="32">
        <f t="shared" si="7"/>
        <v>4200</v>
      </c>
      <c r="G108" s="32"/>
      <c r="H108" s="32">
        <f>H107</f>
        <v>665.6</v>
      </c>
      <c r="I108" s="25">
        <f t="shared" si="8"/>
        <v>-1273.1155172413792</v>
      </c>
      <c r="J108" s="27"/>
    </row>
    <row r="109" spans="1:10" ht="15" customHeight="1" x14ac:dyDescent="0.25">
      <c r="A109" s="27" t="s">
        <v>18</v>
      </c>
      <c r="B109" s="26" t="s">
        <v>98</v>
      </c>
      <c r="C109" s="30">
        <v>25</v>
      </c>
      <c r="D109" s="35"/>
      <c r="E109" s="30">
        <v>53</v>
      </c>
      <c r="F109" s="32">
        <f t="shared" si="7"/>
        <v>3975</v>
      </c>
      <c r="G109" s="32"/>
      <c r="H109" s="32">
        <f>H108</f>
        <v>665.6</v>
      </c>
      <c r="I109" s="25">
        <f t="shared" si="8"/>
        <v>-1498.1155172413792</v>
      </c>
      <c r="J109" s="27"/>
    </row>
    <row r="110" spans="1:10" ht="15" customHeight="1" x14ac:dyDescent="0.25">
      <c r="A110" s="27" t="s">
        <v>284</v>
      </c>
      <c r="B110" s="26" t="s">
        <v>107</v>
      </c>
      <c r="C110" s="30">
        <v>25</v>
      </c>
      <c r="D110" s="35"/>
      <c r="E110" s="30">
        <v>47</v>
      </c>
      <c r="F110" s="32">
        <f t="shared" si="7"/>
        <v>3525</v>
      </c>
      <c r="G110" s="32"/>
      <c r="H110" s="32">
        <f>H109</f>
        <v>665.6</v>
      </c>
      <c r="I110" s="25">
        <f t="shared" si="8"/>
        <v>-1948.1155172413792</v>
      </c>
      <c r="J110" s="27"/>
    </row>
    <row r="111" spans="1:10" ht="15" customHeight="1" x14ac:dyDescent="0.25">
      <c r="A111" s="57" t="s">
        <v>346</v>
      </c>
      <c r="B111" s="58">
        <v>11350</v>
      </c>
      <c r="C111" s="28">
        <v>25</v>
      </c>
      <c r="D111" s="29"/>
      <c r="E111" s="28"/>
      <c r="F111" s="59">
        <f t="shared" si="7"/>
        <v>0</v>
      </c>
      <c r="G111" s="29"/>
      <c r="H111" s="59">
        <v>0</v>
      </c>
      <c r="I111" s="59">
        <f t="shared" si="8"/>
        <v>-6138.7155172413795</v>
      </c>
      <c r="J111" s="28"/>
    </row>
    <row r="112" spans="1:10" ht="15" customHeight="1" x14ac:dyDescent="0.25">
      <c r="A112" s="21" t="s">
        <v>347</v>
      </c>
      <c r="B112" s="19">
        <v>4098</v>
      </c>
      <c r="C112" s="17">
        <v>26</v>
      </c>
      <c r="D112" s="18">
        <v>6000</v>
      </c>
      <c r="E112" s="17"/>
      <c r="F112" s="10">
        <f t="shared" si="7"/>
        <v>6000</v>
      </c>
      <c r="G112" s="10">
        <v>680</v>
      </c>
      <c r="H112" s="10">
        <f t="shared" si="6"/>
        <v>170</v>
      </c>
      <c r="I112" s="10">
        <f t="shared" si="8"/>
        <v>31.28448275862047</v>
      </c>
      <c r="J112" s="56"/>
    </row>
    <row r="113" spans="1:11" ht="15" customHeight="1" x14ac:dyDescent="0.25">
      <c r="A113" s="27" t="s">
        <v>260</v>
      </c>
      <c r="B113" s="26">
        <v>11490</v>
      </c>
      <c r="C113" s="30">
        <v>26</v>
      </c>
      <c r="D113" s="35"/>
      <c r="E113" s="30">
        <v>97</v>
      </c>
      <c r="F113" s="32">
        <f t="shared" si="7"/>
        <v>7275</v>
      </c>
      <c r="G113" s="32"/>
      <c r="H113" s="32">
        <f>H112</f>
        <v>170</v>
      </c>
      <c r="I113" s="25">
        <f t="shared" si="8"/>
        <v>1306.2844827586205</v>
      </c>
      <c r="J113" s="27"/>
    </row>
    <row r="114" spans="1:11" ht="15" customHeight="1" x14ac:dyDescent="0.25">
      <c r="A114" s="38" t="s">
        <v>349</v>
      </c>
      <c r="B114" s="34">
        <v>2269</v>
      </c>
      <c r="C114" s="30">
        <v>26</v>
      </c>
      <c r="D114" s="35"/>
      <c r="E114" s="30">
        <v>4</v>
      </c>
      <c r="F114" s="32">
        <f t="shared" si="7"/>
        <v>300</v>
      </c>
      <c r="G114" s="32"/>
      <c r="H114" s="32">
        <f>H113</f>
        <v>170</v>
      </c>
      <c r="I114" s="25">
        <f t="shared" si="8"/>
        <v>-5668.7155172413795</v>
      </c>
      <c r="J114" s="27"/>
    </row>
    <row r="115" spans="1:11" ht="15" customHeight="1" x14ac:dyDescent="0.25">
      <c r="A115" s="27" t="s">
        <v>224</v>
      </c>
      <c r="B115" s="26">
        <v>3344</v>
      </c>
      <c r="C115" s="30">
        <v>26</v>
      </c>
      <c r="D115" s="35"/>
      <c r="E115" s="30">
        <v>56</v>
      </c>
      <c r="F115" s="32">
        <f t="shared" si="7"/>
        <v>4200</v>
      </c>
      <c r="G115" s="32"/>
      <c r="H115" s="32">
        <f>H114</f>
        <v>170</v>
      </c>
      <c r="I115" s="25">
        <f t="shared" si="8"/>
        <v>-1768.7155172413795</v>
      </c>
      <c r="J115" s="27"/>
    </row>
    <row r="116" spans="1:11" ht="15" customHeight="1" x14ac:dyDescent="0.25">
      <c r="A116" s="9" t="s">
        <v>280</v>
      </c>
      <c r="B116" s="19" t="s">
        <v>148</v>
      </c>
      <c r="C116" s="17">
        <v>27</v>
      </c>
      <c r="D116" s="18">
        <v>6000</v>
      </c>
      <c r="E116" s="17"/>
      <c r="F116" s="10">
        <f t="shared" si="7"/>
        <v>6000</v>
      </c>
      <c r="G116" s="10">
        <v>492</v>
      </c>
      <c r="H116" s="10">
        <f t="shared" si="6"/>
        <v>123</v>
      </c>
      <c r="I116" s="10">
        <f t="shared" si="8"/>
        <v>-15.71551724137953</v>
      </c>
      <c r="J116" s="56"/>
    </row>
    <row r="117" spans="1:11" ht="15" customHeight="1" x14ac:dyDescent="0.25">
      <c r="A117" s="27" t="s">
        <v>287</v>
      </c>
      <c r="B117" s="26" t="s">
        <v>115</v>
      </c>
      <c r="C117" s="30">
        <v>27</v>
      </c>
      <c r="D117" s="35"/>
      <c r="E117" s="30">
        <v>55</v>
      </c>
      <c r="F117" s="32">
        <f t="shared" si="7"/>
        <v>4125</v>
      </c>
      <c r="G117" s="32"/>
      <c r="H117" s="32">
        <f>H116</f>
        <v>123</v>
      </c>
      <c r="I117" s="25">
        <f t="shared" si="8"/>
        <v>-1890.7155172413795</v>
      </c>
      <c r="J117" s="27"/>
    </row>
    <row r="118" spans="1:11" ht="15" customHeight="1" x14ac:dyDescent="0.25">
      <c r="A118" s="31" t="s">
        <v>174</v>
      </c>
      <c r="B118" s="26" t="s">
        <v>239</v>
      </c>
      <c r="C118" s="30">
        <v>27</v>
      </c>
      <c r="D118" s="35"/>
      <c r="E118" s="30">
        <v>10</v>
      </c>
      <c r="F118" s="32">
        <f t="shared" si="7"/>
        <v>750</v>
      </c>
      <c r="G118" s="32"/>
      <c r="H118" s="32">
        <f>H117</f>
        <v>123</v>
      </c>
      <c r="I118" s="25">
        <f t="shared" si="8"/>
        <v>-5265.7155172413795</v>
      </c>
      <c r="J118" s="27"/>
    </row>
    <row r="119" spans="1:11" ht="15" customHeight="1" x14ac:dyDescent="0.25">
      <c r="A119" s="31" t="s">
        <v>31</v>
      </c>
      <c r="B119" s="26" t="s">
        <v>117</v>
      </c>
      <c r="C119" s="30">
        <v>27</v>
      </c>
      <c r="D119" s="35"/>
      <c r="E119" s="30">
        <v>74</v>
      </c>
      <c r="F119" s="32">
        <f t="shared" si="7"/>
        <v>5550</v>
      </c>
      <c r="G119" s="32"/>
      <c r="H119" s="32">
        <f>H118</f>
        <v>123</v>
      </c>
      <c r="I119" s="25">
        <f t="shared" si="8"/>
        <v>-465.71551724137953</v>
      </c>
      <c r="J119" s="27"/>
    </row>
    <row r="120" spans="1:11" ht="15" customHeight="1" x14ac:dyDescent="0.25">
      <c r="A120" s="5"/>
      <c r="B120" s="5"/>
      <c r="C120" s="5"/>
      <c r="D120" s="6"/>
      <c r="E120" s="5"/>
      <c r="F120" s="6">
        <f>SUM(F4:F119)</f>
        <v>660550</v>
      </c>
      <c r="G120" s="6"/>
      <c r="H120" s="6">
        <f>SUM(H4:H119)</f>
        <v>51540.999999999971</v>
      </c>
      <c r="I120" s="6">
        <f>F120+H120</f>
        <v>712091</v>
      </c>
      <c r="J120" s="6"/>
    </row>
    <row r="121" spans="1:11" ht="15" customHeight="1" x14ac:dyDescent="0.25">
      <c r="A121" s="5"/>
      <c r="B121" s="5"/>
      <c r="C121" s="5"/>
      <c r="D121" s="6"/>
      <c r="E121" s="5"/>
      <c r="F121" s="6"/>
      <c r="G121" s="6"/>
      <c r="H121" s="8" t="s">
        <v>57</v>
      </c>
      <c r="I121" s="6">
        <f>I120/(COUNTIF(A4:A119,"*"))</f>
        <v>6138.7155172413795</v>
      </c>
      <c r="J121" s="5"/>
      <c r="K121" s="3"/>
    </row>
  </sheetData>
  <autoFilter ref="A3:J122" xr:uid="{6F474B58-787A-4D45-B02F-A5A27401A210}">
    <sortState xmlns:xlrd2="http://schemas.microsoft.com/office/spreadsheetml/2017/richdata2" ref="A4:J122">
      <sortCondition ref="C3:C122"/>
    </sortState>
  </autoFilter>
  <conditionalFormatting sqref="I4:I119">
    <cfRule type="cellIs" dxfId="0" priority="1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KF steg 3 P18</vt:lpstr>
      <vt:lpstr>KF steg 3 F18</vt:lpstr>
      <vt:lpstr>KF steg 3 F16 </vt:lpstr>
      <vt:lpstr>KF steg 3 P16</vt:lpstr>
      <vt:lpstr>KF steg 3 P14</vt:lpstr>
      <vt:lpstr>KF steg 3 F14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Niklas</cp:lastModifiedBy>
  <cp:revision/>
  <dcterms:created xsi:type="dcterms:W3CDTF">2019-09-22T17:39:16Z</dcterms:created>
  <dcterms:modified xsi:type="dcterms:W3CDTF">2023-03-27T09:05:26Z</dcterms:modified>
  <cp:category/>
  <cp:contentStatus/>
</cp:coreProperties>
</file>